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lisarussell/Lisa Russell Dropbox/Lisa Russell/SCUBA/NACM Heartland/Website/Spreads/"/>
    </mc:Choice>
  </mc:AlternateContent>
  <xr:revisionPtr revIDLastSave="0" documentId="8_{92E5F3AC-F16D-9847-ABD8-EEB1A08D529E}" xr6:coauthVersionLast="47" xr6:coauthVersionMax="47" xr10:uidLastSave="{00000000-0000-0000-0000-000000000000}"/>
  <bookViews>
    <workbookView xWindow="0" yWindow="0" windowWidth="33600" windowHeight="21000" activeTab="1" xr2:uid="{00000000-000D-0000-FFFF-FFFF00000000}"/>
  </bookViews>
  <sheets>
    <sheet name="FYE TAX P&amp;L" sheetId="12" r:id="rId1"/>
    <sheet name="Spreads" sheetId="2" r:id="rId2"/>
    <sheet name="Accounts Receivable" sheetId="8" r:id="rId3"/>
    <sheet name="Collection revenue" sheetId="1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6" i="2" l="1"/>
  <c r="D111" i="2"/>
  <c r="D125" i="2" s="1"/>
  <c r="BL89" i="2"/>
  <c r="C89" i="2"/>
  <c r="G4" i="8" l="1"/>
  <c r="J4" i="8" s="1"/>
  <c r="G3" i="8"/>
  <c r="L3" i="8" s="1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8" i="2"/>
  <c r="C85" i="2"/>
  <c r="C84" i="2"/>
  <c r="C83" i="2"/>
  <c r="C82" i="2"/>
  <c r="C81" i="2"/>
  <c r="C80" i="2"/>
  <c r="C79" i="2"/>
  <c r="C78" i="2"/>
  <c r="C77" i="2"/>
  <c r="C75" i="2"/>
  <c r="C74" i="2"/>
  <c r="C73" i="2"/>
  <c r="C72" i="2"/>
  <c r="C71" i="2"/>
  <c r="C70" i="2"/>
  <c r="C69" i="2"/>
  <c r="D86" i="2"/>
  <c r="D68" i="2"/>
  <c r="D67" i="2"/>
  <c r="D66" i="2"/>
  <c r="D65" i="2"/>
  <c r="D30" i="2"/>
  <c r="D25" i="2"/>
  <c r="D26" i="2" s="1"/>
  <c r="D22" i="2"/>
  <c r="D14" i="2"/>
  <c r="D33" i="2" s="1"/>
  <c r="F125" i="2"/>
  <c r="F86" i="2"/>
  <c r="F68" i="2"/>
  <c r="F67" i="2"/>
  <c r="F66" i="2"/>
  <c r="F65" i="2"/>
  <c r="F30" i="2"/>
  <c r="F26" i="2"/>
  <c r="F25" i="2"/>
  <c r="F22" i="2"/>
  <c r="F14" i="2"/>
  <c r="G117" i="2" l="1"/>
  <c r="G89" i="2"/>
  <c r="D31" i="2"/>
  <c r="F31" i="2"/>
  <c r="E122" i="2"/>
  <c r="E89" i="2"/>
  <c r="D16" i="2"/>
  <c r="E29" i="2" s="1"/>
  <c r="F32" i="2"/>
  <c r="F16" i="2"/>
  <c r="G12" i="2" s="1"/>
  <c r="F33" i="2"/>
  <c r="G75" i="2"/>
  <c r="G80" i="2"/>
  <c r="G70" i="2"/>
  <c r="G71" i="2"/>
  <c r="G76" i="2"/>
  <c r="G82" i="2"/>
  <c r="G86" i="2"/>
  <c r="G97" i="2"/>
  <c r="G108" i="2"/>
  <c r="G120" i="2"/>
  <c r="G72" i="2"/>
  <c r="G78" i="2"/>
  <c r="G83" i="2"/>
  <c r="G88" i="2"/>
  <c r="G100" i="2"/>
  <c r="G112" i="2"/>
  <c r="G121" i="2"/>
  <c r="G74" i="2"/>
  <c r="G79" i="2"/>
  <c r="G84" i="2"/>
  <c r="G92" i="2"/>
  <c r="G104" i="2"/>
  <c r="G113" i="2"/>
  <c r="G124" i="2"/>
  <c r="G96" i="2"/>
  <c r="G105" i="2"/>
  <c r="G116" i="2"/>
  <c r="I3" i="8"/>
  <c r="J3" i="8"/>
  <c r="K4" i="8"/>
  <c r="H4" i="8"/>
  <c r="L4" i="8"/>
  <c r="K3" i="8"/>
  <c r="I4" i="8"/>
  <c r="H3" i="8"/>
  <c r="G93" i="2"/>
  <c r="G101" i="2"/>
  <c r="G109" i="2"/>
  <c r="G125" i="2"/>
  <c r="E70" i="2"/>
  <c r="E125" i="2"/>
  <c r="E78" i="2"/>
  <c r="E82" i="2"/>
  <c r="E74" i="2"/>
  <c r="F126" i="2"/>
  <c r="G126" i="2" s="1"/>
  <c r="G25" i="2"/>
  <c r="E8" i="2"/>
  <c r="E14" i="2"/>
  <c r="E16" i="2" s="1"/>
  <c r="E22" i="2"/>
  <c r="D32" i="2"/>
  <c r="E91" i="2"/>
  <c r="E95" i="2"/>
  <c r="E99" i="2"/>
  <c r="E103" i="2"/>
  <c r="E107" i="2"/>
  <c r="E111" i="2"/>
  <c r="E115" i="2"/>
  <c r="E119" i="2"/>
  <c r="E123" i="2"/>
  <c r="D126" i="2"/>
  <c r="E20" i="2"/>
  <c r="E30" i="2"/>
  <c r="E71" i="2"/>
  <c r="E75" i="2"/>
  <c r="E79" i="2"/>
  <c r="E83" i="2"/>
  <c r="E86" i="2"/>
  <c r="E92" i="2"/>
  <c r="E96" i="2"/>
  <c r="E100" i="2"/>
  <c r="E104" i="2"/>
  <c r="E108" i="2"/>
  <c r="E112" i="2"/>
  <c r="E116" i="2"/>
  <c r="E120" i="2"/>
  <c r="E124" i="2"/>
  <c r="E9" i="2"/>
  <c r="E13" i="2"/>
  <c r="E28" i="2"/>
  <c r="E72" i="2"/>
  <c r="E76" i="2"/>
  <c r="E80" i="2"/>
  <c r="E84" i="2"/>
  <c r="E88" i="2"/>
  <c r="E93" i="2"/>
  <c r="E97" i="2"/>
  <c r="E101" i="2"/>
  <c r="E105" i="2"/>
  <c r="E109" i="2"/>
  <c r="E113" i="2"/>
  <c r="E117" i="2"/>
  <c r="E121" i="2"/>
  <c r="E69" i="2"/>
  <c r="E73" i="2"/>
  <c r="E77" i="2"/>
  <c r="E81" i="2"/>
  <c r="E85" i="2"/>
  <c r="E90" i="2"/>
  <c r="E94" i="2"/>
  <c r="E98" i="2"/>
  <c r="E102" i="2"/>
  <c r="E106" i="2"/>
  <c r="E110" i="2"/>
  <c r="E114" i="2"/>
  <c r="E118" i="2"/>
  <c r="G69" i="2"/>
  <c r="G73" i="2"/>
  <c r="G77" i="2"/>
  <c r="G81" i="2"/>
  <c r="G85" i="2"/>
  <c r="G90" i="2"/>
  <c r="G94" i="2"/>
  <c r="G98" i="2"/>
  <c r="G102" i="2"/>
  <c r="G106" i="2"/>
  <c r="G110" i="2"/>
  <c r="G114" i="2"/>
  <c r="G118" i="2"/>
  <c r="G122" i="2"/>
  <c r="G91" i="2"/>
  <c r="G95" i="2"/>
  <c r="G99" i="2"/>
  <c r="G103" i="2"/>
  <c r="G107" i="2"/>
  <c r="G111" i="2"/>
  <c r="G115" i="2"/>
  <c r="G119" i="2"/>
  <c r="G123" i="2"/>
  <c r="H125" i="2"/>
  <c r="J86" i="2"/>
  <c r="G6" i="8"/>
  <c r="K6" i="8" s="1"/>
  <c r="G5" i="8"/>
  <c r="I5" i="8" s="1"/>
  <c r="H86" i="2"/>
  <c r="I89" i="2" s="1"/>
  <c r="H68" i="2"/>
  <c r="H67" i="2"/>
  <c r="H66" i="2"/>
  <c r="H65" i="2"/>
  <c r="H30" i="2"/>
  <c r="H25" i="2"/>
  <c r="H26" i="2" s="1"/>
  <c r="H22" i="2"/>
  <c r="H14" i="2"/>
  <c r="H16" i="2" s="1"/>
  <c r="J125" i="2"/>
  <c r="J68" i="2"/>
  <c r="J67" i="2"/>
  <c r="J66" i="2"/>
  <c r="J65" i="2"/>
  <c r="J30" i="2"/>
  <c r="J25" i="2"/>
  <c r="J26" i="2" s="1"/>
  <c r="J22" i="2"/>
  <c r="J14" i="2"/>
  <c r="J33" i="2" s="1"/>
  <c r="E24" i="2" l="1"/>
  <c r="E31" i="2"/>
  <c r="E12" i="2"/>
  <c r="I91" i="2"/>
  <c r="E19" i="2"/>
  <c r="E18" i="2"/>
  <c r="H31" i="2"/>
  <c r="H32" i="2" s="1"/>
  <c r="E6" i="2"/>
  <c r="E25" i="2"/>
  <c r="K124" i="2"/>
  <c r="K89" i="2"/>
  <c r="E10" i="2"/>
  <c r="E21" i="2"/>
  <c r="E26" i="2"/>
  <c r="E11" i="2"/>
  <c r="E7" i="2"/>
  <c r="E33" i="2"/>
  <c r="G6" i="2"/>
  <c r="G9" i="2"/>
  <c r="G7" i="2"/>
  <c r="G28" i="2"/>
  <c r="G30" i="2"/>
  <c r="G26" i="2"/>
  <c r="G18" i="2"/>
  <c r="G21" i="2"/>
  <c r="G24" i="2"/>
  <c r="G19" i="2"/>
  <c r="G10" i="2"/>
  <c r="G13" i="2"/>
  <c r="G20" i="2"/>
  <c r="G31" i="2"/>
  <c r="G33" i="2"/>
  <c r="G29" i="2"/>
  <c r="G14" i="2"/>
  <c r="G16" i="2" s="1"/>
  <c r="G22" i="2"/>
  <c r="G11" i="2"/>
  <c r="G8" i="2"/>
  <c r="E126" i="2"/>
  <c r="J5" i="8"/>
  <c r="I29" i="2"/>
  <c r="I22" i="2"/>
  <c r="I14" i="2"/>
  <c r="I16" i="2" s="1"/>
  <c r="H33" i="2"/>
  <c r="I33" i="2" s="1"/>
  <c r="I7" i="2"/>
  <c r="I25" i="2"/>
  <c r="I11" i="2"/>
  <c r="I19" i="2"/>
  <c r="I26" i="2"/>
  <c r="H126" i="2"/>
  <c r="I126" i="2" s="1"/>
  <c r="I70" i="2"/>
  <c r="I125" i="2"/>
  <c r="I74" i="2"/>
  <c r="L6" i="8"/>
  <c r="H6" i="8"/>
  <c r="I6" i="8"/>
  <c r="H5" i="8"/>
  <c r="L5" i="8"/>
  <c r="J6" i="8"/>
  <c r="K5" i="8"/>
  <c r="I31" i="2"/>
  <c r="I78" i="2"/>
  <c r="I82" i="2"/>
  <c r="I96" i="2"/>
  <c r="I104" i="2"/>
  <c r="I116" i="2"/>
  <c r="I8" i="2"/>
  <c r="I12" i="2"/>
  <c r="I20" i="2"/>
  <c r="I30" i="2"/>
  <c r="I75" i="2"/>
  <c r="I83" i="2"/>
  <c r="I93" i="2"/>
  <c r="I101" i="2"/>
  <c r="I109" i="2"/>
  <c r="I117" i="2"/>
  <c r="I121" i="2"/>
  <c r="I13" i="2"/>
  <c r="I72" i="2"/>
  <c r="I76" i="2"/>
  <c r="I80" i="2"/>
  <c r="I84" i="2"/>
  <c r="I88" i="2"/>
  <c r="I94" i="2"/>
  <c r="I98" i="2"/>
  <c r="I102" i="2"/>
  <c r="I106" i="2"/>
  <c r="I110" i="2"/>
  <c r="I114" i="2"/>
  <c r="I118" i="2"/>
  <c r="I122" i="2"/>
  <c r="I92" i="2"/>
  <c r="I100" i="2"/>
  <c r="I108" i="2"/>
  <c r="I112" i="2"/>
  <c r="I120" i="2"/>
  <c r="I124" i="2"/>
  <c r="I24" i="2"/>
  <c r="I71" i="2"/>
  <c r="I79" i="2"/>
  <c r="I86" i="2"/>
  <c r="I97" i="2"/>
  <c r="I105" i="2"/>
  <c r="I113" i="2"/>
  <c r="I9" i="2"/>
  <c r="I21" i="2"/>
  <c r="I28" i="2"/>
  <c r="I6" i="2"/>
  <c r="I10" i="2"/>
  <c r="I18" i="2"/>
  <c r="I69" i="2"/>
  <c r="I73" i="2"/>
  <c r="I77" i="2"/>
  <c r="I81" i="2"/>
  <c r="I85" i="2"/>
  <c r="I90" i="2"/>
  <c r="I95" i="2"/>
  <c r="I99" i="2"/>
  <c r="I103" i="2"/>
  <c r="I107" i="2"/>
  <c r="I111" i="2"/>
  <c r="I115" i="2"/>
  <c r="I119" i="2"/>
  <c r="I123" i="2"/>
  <c r="K70" i="2"/>
  <c r="K74" i="2"/>
  <c r="K78" i="2"/>
  <c r="K82" i="2"/>
  <c r="K93" i="2"/>
  <c r="K103" i="2"/>
  <c r="K109" i="2"/>
  <c r="K119" i="2"/>
  <c r="K71" i="2"/>
  <c r="K79" i="2"/>
  <c r="K86" i="2"/>
  <c r="K99" i="2"/>
  <c r="K110" i="2"/>
  <c r="K72" i="2"/>
  <c r="K84" i="2"/>
  <c r="K101" i="2"/>
  <c r="K111" i="2"/>
  <c r="K117" i="2"/>
  <c r="K122" i="2"/>
  <c r="K98" i="2"/>
  <c r="K114" i="2"/>
  <c r="K125" i="2"/>
  <c r="K75" i="2"/>
  <c r="K83" i="2"/>
  <c r="K94" i="2"/>
  <c r="K105" i="2"/>
  <c r="K115" i="2"/>
  <c r="K121" i="2"/>
  <c r="K76" i="2"/>
  <c r="K80" i="2"/>
  <c r="K88" i="2"/>
  <c r="K95" i="2"/>
  <c r="K106" i="2"/>
  <c r="K69" i="2"/>
  <c r="K73" i="2"/>
  <c r="K77" i="2"/>
  <c r="K81" i="2"/>
  <c r="K85" i="2"/>
  <c r="K90" i="2"/>
  <c r="K97" i="2"/>
  <c r="K102" i="2"/>
  <c r="K107" i="2"/>
  <c r="K113" i="2"/>
  <c r="K118" i="2"/>
  <c r="K123" i="2"/>
  <c r="J16" i="2"/>
  <c r="K10" i="2" s="1"/>
  <c r="K22" i="2"/>
  <c r="J31" i="2"/>
  <c r="J32" i="2" s="1"/>
  <c r="J126" i="2"/>
  <c r="K20" i="2"/>
  <c r="K7" i="2"/>
  <c r="K92" i="2"/>
  <c r="K96" i="2"/>
  <c r="K100" i="2"/>
  <c r="K104" i="2"/>
  <c r="K108" i="2"/>
  <c r="K112" i="2"/>
  <c r="K116" i="2"/>
  <c r="K120" i="2"/>
  <c r="K126" i="2" l="1"/>
  <c r="K29" i="2"/>
  <c r="K13" i="2"/>
  <c r="K30" i="2"/>
  <c r="K9" i="2"/>
  <c r="K25" i="2"/>
  <c r="K6" i="2"/>
  <c r="K28" i="2"/>
  <c r="K26" i="2"/>
  <c r="K14" i="2"/>
  <c r="K16" i="2" s="1"/>
  <c r="K19" i="2"/>
  <c r="K8" i="2"/>
  <c r="K12" i="2"/>
  <c r="K11" i="2"/>
  <c r="K18" i="2"/>
  <c r="K24" i="2"/>
  <c r="K21" i="2"/>
  <c r="K31" i="2"/>
  <c r="K33" i="2"/>
  <c r="C15" i="13"/>
  <c r="M15" i="13"/>
  <c r="L15" i="13"/>
  <c r="K15" i="13"/>
  <c r="J15" i="13"/>
  <c r="I15" i="13"/>
  <c r="H15" i="13"/>
  <c r="G15" i="13"/>
  <c r="F15" i="13"/>
  <c r="E15" i="13"/>
  <c r="D15" i="13"/>
  <c r="B15" i="13"/>
  <c r="N14" i="13"/>
  <c r="G8" i="8"/>
  <c r="L8" i="8" s="1"/>
  <c r="G7" i="8"/>
  <c r="J7" i="8" s="1"/>
  <c r="L125" i="2"/>
  <c r="L86" i="2"/>
  <c r="M89" i="2" s="1"/>
  <c r="L68" i="2"/>
  <c r="L67" i="2"/>
  <c r="L66" i="2"/>
  <c r="L65" i="2"/>
  <c r="L30" i="2"/>
  <c r="L25" i="2"/>
  <c r="L26" i="2" s="1"/>
  <c r="L22" i="2"/>
  <c r="L14" i="2"/>
  <c r="L33" i="2" s="1"/>
  <c r="N125" i="2"/>
  <c r="N86" i="2"/>
  <c r="N68" i="2"/>
  <c r="N67" i="2"/>
  <c r="N66" i="2"/>
  <c r="N65" i="2"/>
  <c r="N30" i="2"/>
  <c r="N25" i="2"/>
  <c r="N22" i="2"/>
  <c r="N14" i="2"/>
  <c r="N33" i="2" s="1"/>
  <c r="O124" i="2" l="1"/>
  <c r="O89" i="2"/>
  <c r="C86" i="2"/>
  <c r="O90" i="2"/>
  <c r="L31" i="2"/>
  <c r="M31" i="2" s="1"/>
  <c r="C125" i="2"/>
  <c r="L16" i="2"/>
  <c r="M29" i="2" s="1"/>
  <c r="M7" i="2"/>
  <c r="M124" i="2"/>
  <c r="M90" i="2"/>
  <c r="M70" i="2"/>
  <c r="M74" i="2"/>
  <c r="M125" i="2"/>
  <c r="O107" i="2"/>
  <c r="O125" i="2"/>
  <c r="O82" i="2"/>
  <c r="O70" i="2"/>
  <c r="O78" i="2"/>
  <c r="O72" i="2"/>
  <c r="O80" i="2"/>
  <c r="O88" i="2"/>
  <c r="O111" i="2"/>
  <c r="O74" i="2"/>
  <c r="O95" i="2"/>
  <c r="O115" i="2"/>
  <c r="O76" i="2"/>
  <c r="O84" i="2"/>
  <c r="O99" i="2"/>
  <c r="O123" i="2"/>
  <c r="K7" i="8"/>
  <c r="I8" i="8"/>
  <c r="H7" i="8"/>
  <c r="L7" i="8"/>
  <c r="J8" i="8"/>
  <c r="I7" i="8"/>
  <c r="K8" i="8"/>
  <c r="H8" i="8"/>
  <c r="N126" i="2"/>
  <c r="O103" i="2"/>
  <c r="O119" i="2"/>
  <c r="M26" i="2"/>
  <c r="M19" i="2"/>
  <c r="L32" i="2"/>
  <c r="M78" i="2"/>
  <c r="M82" i="2"/>
  <c r="M93" i="2"/>
  <c r="M75" i="2"/>
  <c r="M83" i="2"/>
  <c r="M86" i="2"/>
  <c r="M98" i="2"/>
  <c r="M106" i="2"/>
  <c r="M114" i="2"/>
  <c r="M122" i="2"/>
  <c r="M21" i="2"/>
  <c r="M72" i="2"/>
  <c r="M76" i="2"/>
  <c r="M80" i="2"/>
  <c r="M84" i="2"/>
  <c r="M88" i="2"/>
  <c r="M95" i="2"/>
  <c r="M99" i="2"/>
  <c r="M103" i="2"/>
  <c r="M107" i="2"/>
  <c r="M111" i="2"/>
  <c r="M115" i="2"/>
  <c r="M119" i="2"/>
  <c r="M123" i="2"/>
  <c r="L126" i="2"/>
  <c r="M126" i="2" s="1"/>
  <c r="M97" i="2"/>
  <c r="M101" i="2"/>
  <c r="M105" i="2"/>
  <c r="M109" i="2"/>
  <c r="M113" i="2"/>
  <c r="M117" i="2"/>
  <c r="M121" i="2"/>
  <c r="M24" i="2"/>
  <c r="M71" i="2"/>
  <c r="M79" i="2"/>
  <c r="M94" i="2"/>
  <c r="M102" i="2"/>
  <c r="M110" i="2"/>
  <c r="M118" i="2"/>
  <c r="M9" i="2"/>
  <c r="M69" i="2"/>
  <c r="M73" i="2"/>
  <c r="M77" i="2"/>
  <c r="M81" i="2"/>
  <c r="M85" i="2"/>
  <c r="M92" i="2"/>
  <c r="M96" i="2"/>
  <c r="M100" i="2"/>
  <c r="M104" i="2"/>
  <c r="M108" i="2"/>
  <c r="M112" i="2"/>
  <c r="M116" i="2"/>
  <c r="M120" i="2"/>
  <c r="N26" i="2"/>
  <c r="O93" i="2"/>
  <c r="O97" i="2"/>
  <c r="O101" i="2"/>
  <c r="O105" i="2"/>
  <c r="O109" i="2"/>
  <c r="O113" i="2"/>
  <c r="O117" i="2"/>
  <c r="O121" i="2"/>
  <c r="N16" i="2"/>
  <c r="O25" i="2" s="1"/>
  <c r="O71" i="2"/>
  <c r="O75" i="2"/>
  <c r="O79" i="2"/>
  <c r="O83" i="2"/>
  <c r="O86" i="2"/>
  <c r="O94" i="2"/>
  <c r="O98" i="2"/>
  <c r="O102" i="2"/>
  <c r="O106" i="2"/>
  <c r="O110" i="2"/>
  <c r="O114" i="2"/>
  <c r="O118" i="2"/>
  <c r="O122" i="2"/>
  <c r="O69" i="2"/>
  <c r="O73" i="2"/>
  <c r="O77" i="2"/>
  <c r="O81" i="2"/>
  <c r="O85" i="2"/>
  <c r="O92" i="2"/>
  <c r="O96" i="2"/>
  <c r="O100" i="2"/>
  <c r="O104" i="2"/>
  <c r="O108" i="2"/>
  <c r="O112" i="2"/>
  <c r="O116" i="2"/>
  <c r="O120" i="2"/>
  <c r="P125" i="2"/>
  <c r="P86" i="2"/>
  <c r="P68" i="2"/>
  <c r="P67" i="2"/>
  <c r="P66" i="2"/>
  <c r="P65" i="2"/>
  <c r="P30" i="2"/>
  <c r="P25" i="2"/>
  <c r="P26" i="2" s="1"/>
  <c r="P22" i="2"/>
  <c r="P14" i="2"/>
  <c r="P16" i="2" s="1"/>
  <c r="G10" i="8"/>
  <c r="K10" i="8" s="1"/>
  <c r="G9" i="8"/>
  <c r="K9" i="8" s="1"/>
  <c r="R125" i="2"/>
  <c r="R86" i="2"/>
  <c r="R68" i="2"/>
  <c r="R67" i="2"/>
  <c r="R66" i="2"/>
  <c r="R65" i="2"/>
  <c r="R30" i="2"/>
  <c r="R25" i="2"/>
  <c r="R26" i="2" s="1"/>
  <c r="R22" i="2"/>
  <c r="R14" i="2"/>
  <c r="R31" i="2" l="1"/>
  <c r="S124" i="2"/>
  <c r="S89" i="2"/>
  <c r="Q124" i="2"/>
  <c r="Q89" i="2"/>
  <c r="R33" i="2"/>
  <c r="C126" i="2"/>
  <c r="M6" i="2"/>
  <c r="M30" i="2"/>
  <c r="M13" i="2"/>
  <c r="M20" i="2"/>
  <c r="M11" i="2"/>
  <c r="M33" i="2"/>
  <c r="M18" i="2"/>
  <c r="M12" i="2"/>
  <c r="M10" i="2"/>
  <c r="M28" i="2"/>
  <c r="M8" i="2"/>
  <c r="M25" i="2"/>
  <c r="M22" i="2"/>
  <c r="M14" i="2"/>
  <c r="M16" i="2" s="1"/>
  <c r="O126" i="2"/>
  <c r="O30" i="2"/>
  <c r="N31" i="2"/>
  <c r="O26" i="2"/>
  <c r="O29" i="2"/>
  <c r="O18" i="2"/>
  <c r="O10" i="2"/>
  <c r="O6" i="2"/>
  <c r="O28" i="2"/>
  <c r="O9" i="2"/>
  <c r="O24" i="2"/>
  <c r="O20" i="2"/>
  <c r="O12" i="2"/>
  <c r="O8" i="2"/>
  <c r="O22" i="2"/>
  <c r="O19" i="2"/>
  <c r="O14" i="2"/>
  <c r="O16" i="2" s="1"/>
  <c r="O11" i="2"/>
  <c r="O7" i="2"/>
  <c r="O21" i="2"/>
  <c r="O13" i="2"/>
  <c r="O33" i="2"/>
  <c r="L10" i="8"/>
  <c r="Q29" i="2"/>
  <c r="Q11" i="2"/>
  <c r="Q22" i="2"/>
  <c r="Q8" i="2"/>
  <c r="Q7" i="2"/>
  <c r="Q19" i="2"/>
  <c r="Q12" i="2"/>
  <c r="Q14" i="2"/>
  <c r="Q16" i="2" s="1"/>
  <c r="P33" i="2"/>
  <c r="Q33" i="2" s="1"/>
  <c r="Q26" i="2"/>
  <c r="Q30" i="2"/>
  <c r="Q25" i="2"/>
  <c r="Q74" i="2"/>
  <c r="Q125" i="2"/>
  <c r="Q70" i="2"/>
  <c r="R16" i="2"/>
  <c r="S29" i="2" s="1"/>
  <c r="S74" i="2"/>
  <c r="Q78" i="2"/>
  <c r="Q82" i="2"/>
  <c r="Q93" i="2"/>
  <c r="Q101" i="2"/>
  <c r="Q109" i="2"/>
  <c r="Q113" i="2"/>
  <c r="Q117" i="2"/>
  <c r="Q121" i="2"/>
  <c r="Q75" i="2"/>
  <c r="Q83" i="2"/>
  <c r="Q86" i="2"/>
  <c r="Q98" i="2"/>
  <c r="Q106" i="2"/>
  <c r="Q114" i="2"/>
  <c r="Q122" i="2"/>
  <c r="Q9" i="2"/>
  <c r="Q13" i="2"/>
  <c r="Q21" i="2"/>
  <c r="Q28" i="2"/>
  <c r="P31" i="2"/>
  <c r="Q72" i="2"/>
  <c r="Q76" i="2"/>
  <c r="Q80" i="2"/>
  <c r="Q84" i="2"/>
  <c r="Q88" i="2"/>
  <c r="Q95" i="2"/>
  <c r="Q99" i="2"/>
  <c r="Q103" i="2"/>
  <c r="Q107" i="2"/>
  <c r="Q111" i="2"/>
  <c r="Q115" i="2"/>
  <c r="Q119" i="2"/>
  <c r="Q123" i="2"/>
  <c r="P126" i="2"/>
  <c r="Q126" i="2" s="1"/>
  <c r="Q97" i="2"/>
  <c r="Q105" i="2"/>
  <c r="Q20" i="2"/>
  <c r="Q24" i="2"/>
  <c r="Q71" i="2"/>
  <c r="Q79" i="2"/>
  <c r="Q94" i="2"/>
  <c r="Q102" i="2"/>
  <c r="Q110" i="2"/>
  <c r="Q118" i="2"/>
  <c r="Q6" i="2"/>
  <c r="Q10" i="2"/>
  <c r="Q18" i="2"/>
  <c r="Q69" i="2"/>
  <c r="Q73" i="2"/>
  <c r="Q77" i="2"/>
  <c r="Q81" i="2"/>
  <c r="Q85" i="2"/>
  <c r="Q92" i="2"/>
  <c r="Q96" i="2"/>
  <c r="Q100" i="2"/>
  <c r="Q104" i="2"/>
  <c r="Q108" i="2"/>
  <c r="Q112" i="2"/>
  <c r="Q116" i="2"/>
  <c r="Q120" i="2"/>
  <c r="L9" i="8"/>
  <c r="H9" i="8"/>
  <c r="I9" i="8"/>
  <c r="H10" i="8"/>
  <c r="J9" i="8"/>
  <c r="I10" i="8"/>
  <c r="J10" i="8"/>
  <c r="S78" i="2"/>
  <c r="S70" i="2"/>
  <c r="S125" i="2"/>
  <c r="R32" i="2"/>
  <c r="S82" i="2"/>
  <c r="S101" i="2"/>
  <c r="S117" i="2"/>
  <c r="S93" i="2"/>
  <c r="S97" i="2"/>
  <c r="S105" i="2"/>
  <c r="S109" i="2"/>
  <c r="S113" i="2"/>
  <c r="S121" i="2"/>
  <c r="S71" i="2"/>
  <c r="S75" i="2"/>
  <c r="S79" i="2"/>
  <c r="S83" i="2"/>
  <c r="S86" i="2"/>
  <c r="S94" i="2"/>
  <c r="S98" i="2"/>
  <c r="S102" i="2"/>
  <c r="S106" i="2"/>
  <c r="S110" i="2"/>
  <c r="S114" i="2"/>
  <c r="S118" i="2"/>
  <c r="S122" i="2"/>
  <c r="S72" i="2"/>
  <c r="S76" i="2"/>
  <c r="S80" i="2"/>
  <c r="S84" i="2"/>
  <c r="S88" i="2"/>
  <c r="S95" i="2"/>
  <c r="S99" i="2"/>
  <c r="S103" i="2"/>
  <c r="S107" i="2"/>
  <c r="S111" i="2"/>
  <c r="S115" i="2"/>
  <c r="S119" i="2"/>
  <c r="S123" i="2"/>
  <c r="R126" i="2"/>
  <c r="S69" i="2"/>
  <c r="S73" i="2"/>
  <c r="S77" i="2"/>
  <c r="S81" i="2"/>
  <c r="S85" i="2"/>
  <c r="S92" i="2"/>
  <c r="S96" i="2"/>
  <c r="S100" i="2"/>
  <c r="S104" i="2"/>
  <c r="S108" i="2"/>
  <c r="S112" i="2"/>
  <c r="S116" i="2"/>
  <c r="S120" i="2"/>
  <c r="G12" i="8"/>
  <c r="K12" i="8" s="1"/>
  <c r="G11" i="8"/>
  <c r="I11" i="8" s="1"/>
  <c r="O31" i="2" l="1"/>
  <c r="N32" i="2"/>
  <c r="S21" i="2"/>
  <c r="S6" i="2"/>
  <c r="S8" i="2"/>
  <c r="S30" i="2"/>
  <c r="S25" i="2"/>
  <c r="S13" i="2"/>
  <c r="S24" i="2"/>
  <c r="S31" i="2"/>
  <c r="S26" i="2"/>
  <c r="S7" i="2"/>
  <c r="S18" i="2"/>
  <c r="S9" i="2"/>
  <c r="S20" i="2"/>
  <c r="S22" i="2"/>
  <c r="S19" i="2"/>
  <c r="S11" i="2"/>
  <c r="S10" i="2"/>
  <c r="S28" i="2"/>
  <c r="S14" i="2"/>
  <c r="S16" i="2" s="1"/>
  <c r="S12" i="2"/>
  <c r="S33" i="2"/>
  <c r="S126" i="2"/>
  <c r="Q31" i="2"/>
  <c r="P32" i="2"/>
  <c r="H12" i="8"/>
  <c r="I12" i="8"/>
  <c r="J11" i="8"/>
  <c r="L12" i="8"/>
  <c r="K11" i="8"/>
  <c r="H11" i="8"/>
  <c r="L11" i="8"/>
  <c r="J12" i="8"/>
  <c r="T125" i="2"/>
  <c r="T86" i="2"/>
  <c r="T68" i="2"/>
  <c r="T67" i="2"/>
  <c r="T66" i="2"/>
  <c r="T65" i="2"/>
  <c r="T30" i="2"/>
  <c r="T25" i="2"/>
  <c r="T22" i="2"/>
  <c r="T14" i="2"/>
  <c r="T33" i="2" s="1"/>
  <c r="V125" i="2"/>
  <c r="V86" i="2"/>
  <c r="W89" i="2" s="1"/>
  <c r="V68" i="2"/>
  <c r="V67" i="2"/>
  <c r="V66" i="2"/>
  <c r="V65" i="2"/>
  <c r="V30" i="2"/>
  <c r="V25" i="2"/>
  <c r="V22" i="2"/>
  <c r="V14" i="2"/>
  <c r="U124" i="2" l="1"/>
  <c r="U89" i="2"/>
  <c r="U125" i="2"/>
  <c r="U70" i="2"/>
  <c r="U74" i="2"/>
  <c r="U78" i="2"/>
  <c r="U82" i="2"/>
  <c r="V126" i="2"/>
  <c r="W126" i="2" s="1"/>
  <c r="W77" i="2"/>
  <c r="W69" i="2"/>
  <c r="T16" i="2"/>
  <c r="U18" i="2" s="1"/>
  <c r="V33" i="2"/>
  <c r="T26" i="2"/>
  <c r="U93" i="2"/>
  <c r="U97" i="2"/>
  <c r="U101" i="2"/>
  <c r="U105" i="2"/>
  <c r="U109" i="2"/>
  <c r="U113" i="2"/>
  <c r="U117" i="2"/>
  <c r="U121" i="2"/>
  <c r="U71" i="2"/>
  <c r="U75" i="2"/>
  <c r="U79" i="2"/>
  <c r="U83" i="2"/>
  <c r="U86" i="2"/>
  <c r="U94" i="2"/>
  <c r="U98" i="2"/>
  <c r="U102" i="2"/>
  <c r="U106" i="2"/>
  <c r="U110" i="2"/>
  <c r="U114" i="2"/>
  <c r="U118" i="2"/>
  <c r="U122" i="2"/>
  <c r="U72" i="2"/>
  <c r="U76" i="2"/>
  <c r="U80" i="2"/>
  <c r="U84" i="2"/>
  <c r="U88" i="2"/>
  <c r="U95" i="2"/>
  <c r="U99" i="2"/>
  <c r="U103" i="2"/>
  <c r="U107" i="2"/>
  <c r="U111" i="2"/>
  <c r="U115" i="2"/>
  <c r="U119" i="2"/>
  <c r="U123" i="2"/>
  <c r="T126" i="2"/>
  <c r="U126" i="2" s="1"/>
  <c r="U69" i="2"/>
  <c r="U73" i="2"/>
  <c r="U77" i="2"/>
  <c r="U81" i="2"/>
  <c r="U85" i="2"/>
  <c r="U92" i="2"/>
  <c r="U96" i="2"/>
  <c r="U100" i="2"/>
  <c r="U104" i="2"/>
  <c r="U108" i="2"/>
  <c r="U112" i="2"/>
  <c r="U116" i="2"/>
  <c r="U120" i="2"/>
  <c r="W85" i="2"/>
  <c r="W100" i="2"/>
  <c r="W116" i="2"/>
  <c r="W70" i="2"/>
  <c r="W78" i="2"/>
  <c r="W120" i="2"/>
  <c r="W81" i="2"/>
  <c r="W92" i="2"/>
  <c r="W108" i="2"/>
  <c r="W124" i="2"/>
  <c r="W104" i="2"/>
  <c r="W73" i="2"/>
  <c r="W74" i="2"/>
  <c r="W82" i="2"/>
  <c r="W96" i="2"/>
  <c r="W112" i="2"/>
  <c r="W125" i="2"/>
  <c r="V26" i="2"/>
  <c r="V31" i="2" s="1"/>
  <c r="V32" i="2" s="1"/>
  <c r="W93" i="2"/>
  <c r="W97" i="2"/>
  <c r="W101" i="2"/>
  <c r="W105" i="2"/>
  <c r="W109" i="2"/>
  <c r="W113" i="2"/>
  <c r="W117" i="2"/>
  <c r="W121" i="2"/>
  <c r="V16" i="2"/>
  <c r="W71" i="2"/>
  <c r="W75" i="2"/>
  <c r="W79" i="2"/>
  <c r="W83" i="2"/>
  <c r="W86" i="2"/>
  <c r="W94" i="2"/>
  <c r="W98" i="2"/>
  <c r="W102" i="2"/>
  <c r="W106" i="2"/>
  <c r="W110" i="2"/>
  <c r="W114" i="2"/>
  <c r="W118" i="2"/>
  <c r="W122" i="2"/>
  <c r="W72" i="2"/>
  <c r="W76" i="2"/>
  <c r="W80" i="2"/>
  <c r="W84" i="2"/>
  <c r="W88" i="2"/>
  <c r="W95" i="2"/>
  <c r="W99" i="2"/>
  <c r="W103" i="2"/>
  <c r="W107" i="2"/>
  <c r="W111" i="2"/>
  <c r="W115" i="2"/>
  <c r="W119" i="2"/>
  <c r="W123" i="2"/>
  <c r="G13" i="8"/>
  <c r="L13" i="8" s="1"/>
  <c r="G14" i="8"/>
  <c r="K14" i="8" s="1"/>
  <c r="H36" i="12"/>
  <c r="H35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6" i="12"/>
  <c r="H5" i="12"/>
  <c r="H4" i="12"/>
  <c r="H3" i="12"/>
  <c r="I37" i="12"/>
  <c r="I7" i="12"/>
  <c r="X125" i="2"/>
  <c r="X86" i="2"/>
  <c r="Y89" i="2" s="1"/>
  <c r="X68" i="2"/>
  <c r="X67" i="2"/>
  <c r="X66" i="2"/>
  <c r="X65" i="2"/>
  <c r="X30" i="2"/>
  <c r="X25" i="2"/>
  <c r="X22" i="2"/>
  <c r="X26" i="2" s="1"/>
  <c r="X14" i="2"/>
  <c r="Z125" i="2"/>
  <c r="Z86" i="2"/>
  <c r="Z68" i="2"/>
  <c r="Z67" i="2"/>
  <c r="Z66" i="2"/>
  <c r="Z65" i="2"/>
  <c r="Z30" i="2"/>
  <c r="Z25" i="2"/>
  <c r="Z22" i="2"/>
  <c r="Z14" i="2"/>
  <c r="U20" i="2" l="1"/>
  <c r="AA121" i="2"/>
  <c r="AA89" i="2"/>
  <c r="I38" i="12"/>
  <c r="U29" i="2"/>
  <c r="U19" i="2"/>
  <c r="U13" i="2"/>
  <c r="U8" i="2"/>
  <c r="U22" i="2"/>
  <c r="U12" i="2"/>
  <c r="U7" i="2"/>
  <c r="U11" i="2"/>
  <c r="U28" i="2"/>
  <c r="U21" i="2"/>
  <c r="U9" i="2"/>
  <c r="U10" i="2"/>
  <c r="U26" i="2"/>
  <c r="U14" i="2"/>
  <c r="U16" i="2" s="1"/>
  <c r="U6" i="2"/>
  <c r="U30" i="2"/>
  <c r="U33" i="2"/>
  <c r="U24" i="2"/>
  <c r="U25" i="2"/>
  <c r="T31" i="2"/>
  <c r="W26" i="2"/>
  <c r="W14" i="2"/>
  <c r="W16" i="2" s="1"/>
  <c r="W22" i="2"/>
  <c r="W30" i="2"/>
  <c r="W28" i="2"/>
  <c r="W21" i="2"/>
  <c r="W13" i="2"/>
  <c r="W9" i="2"/>
  <c r="W29" i="2"/>
  <c r="W18" i="2"/>
  <c r="W10" i="2"/>
  <c r="W24" i="2"/>
  <c r="W20" i="2"/>
  <c r="W12" i="2"/>
  <c r="W8" i="2"/>
  <c r="W11" i="2"/>
  <c r="W25" i="2"/>
  <c r="W19" i="2"/>
  <c r="W7" i="2"/>
  <c r="W6" i="2"/>
  <c r="W33" i="2"/>
  <c r="W31" i="2"/>
  <c r="X33" i="2"/>
  <c r="X126" i="2"/>
  <c r="Y126" i="2" s="1"/>
  <c r="Y74" i="2"/>
  <c r="Y112" i="2"/>
  <c r="Y78" i="2"/>
  <c r="Y92" i="2"/>
  <c r="Y125" i="2"/>
  <c r="Y70" i="2"/>
  <c r="Y81" i="2"/>
  <c r="Y96" i="2"/>
  <c r="Y73" i="2"/>
  <c r="Y82" i="2"/>
  <c r="Y108" i="2"/>
  <c r="Y69" i="2"/>
  <c r="Y77" i="2"/>
  <c r="Y85" i="2"/>
  <c r="Y100" i="2"/>
  <c r="Y116" i="2"/>
  <c r="Y104" i="2"/>
  <c r="Y120" i="2"/>
  <c r="Y124" i="2"/>
  <c r="L14" i="8"/>
  <c r="Z33" i="2"/>
  <c r="AA112" i="2"/>
  <c r="AA124" i="2"/>
  <c r="AA88" i="2"/>
  <c r="AA72" i="2"/>
  <c r="AA81" i="2"/>
  <c r="AA92" i="2"/>
  <c r="AA114" i="2"/>
  <c r="AA76" i="2"/>
  <c r="AA103" i="2"/>
  <c r="AA69" i="2"/>
  <c r="AA80" i="2"/>
  <c r="AA73" i="2"/>
  <c r="AA84" i="2"/>
  <c r="AA102" i="2"/>
  <c r="AA123" i="2"/>
  <c r="AA70" i="2"/>
  <c r="AA77" i="2"/>
  <c r="AA85" i="2"/>
  <c r="AA96" i="2"/>
  <c r="AA107" i="2"/>
  <c r="AA118" i="2"/>
  <c r="Z126" i="2"/>
  <c r="AA98" i="2"/>
  <c r="AA108" i="2"/>
  <c r="AA119" i="2"/>
  <c r="H14" i="8"/>
  <c r="I13" i="8"/>
  <c r="I14" i="8"/>
  <c r="J13" i="8"/>
  <c r="K13" i="8"/>
  <c r="H13" i="8"/>
  <c r="J14" i="8"/>
  <c r="X31" i="2"/>
  <c r="Y93" i="2"/>
  <c r="Y97" i="2"/>
  <c r="Y101" i="2"/>
  <c r="Y105" i="2"/>
  <c r="Y109" i="2"/>
  <c r="Y113" i="2"/>
  <c r="Y117" i="2"/>
  <c r="Y121" i="2"/>
  <c r="X16" i="2"/>
  <c r="Y26" i="2" s="1"/>
  <c r="Y71" i="2"/>
  <c r="Y75" i="2"/>
  <c r="Y79" i="2"/>
  <c r="Y83" i="2"/>
  <c r="Y86" i="2"/>
  <c r="Y94" i="2"/>
  <c r="Y98" i="2"/>
  <c r="Y102" i="2"/>
  <c r="Y106" i="2"/>
  <c r="Y110" i="2"/>
  <c r="Y114" i="2"/>
  <c r="Y118" i="2"/>
  <c r="Y122" i="2"/>
  <c r="Y72" i="2"/>
  <c r="Y76" i="2"/>
  <c r="Y80" i="2"/>
  <c r="Y84" i="2"/>
  <c r="Y88" i="2"/>
  <c r="Y95" i="2"/>
  <c r="Y99" i="2"/>
  <c r="Y103" i="2"/>
  <c r="Y107" i="2"/>
  <c r="Y111" i="2"/>
  <c r="Y115" i="2"/>
  <c r="Y119" i="2"/>
  <c r="Y123" i="2"/>
  <c r="AA94" i="2"/>
  <c r="AA99" i="2"/>
  <c r="AA104" i="2"/>
  <c r="AA110" i="2"/>
  <c r="AA115" i="2"/>
  <c r="AA120" i="2"/>
  <c r="AA74" i="2"/>
  <c r="AA78" i="2"/>
  <c r="AA82" i="2"/>
  <c r="AA71" i="2"/>
  <c r="AA75" i="2"/>
  <c r="AA79" i="2"/>
  <c r="AA83" i="2"/>
  <c r="AA86" i="2"/>
  <c r="AA95" i="2"/>
  <c r="AA100" i="2"/>
  <c r="AA106" i="2"/>
  <c r="AA111" i="2"/>
  <c r="AA116" i="2"/>
  <c r="AA122" i="2"/>
  <c r="AA125" i="2"/>
  <c r="Z26" i="2"/>
  <c r="Z31" i="2" s="1"/>
  <c r="Z32" i="2" s="1"/>
  <c r="Z16" i="2"/>
  <c r="AA9" i="2" s="1"/>
  <c r="AA7" i="2"/>
  <c r="AA93" i="2"/>
  <c r="AA97" i="2"/>
  <c r="AA101" i="2"/>
  <c r="AA105" i="2"/>
  <c r="AA109" i="2"/>
  <c r="AA113" i="2"/>
  <c r="AA117" i="2"/>
  <c r="Y30" i="2" l="1"/>
  <c r="U31" i="2"/>
  <c r="T32" i="2"/>
  <c r="Y22" i="2"/>
  <c r="AA18" i="2"/>
  <c r="AA10" i="2"/>
  <c r="AA11" i="2"/>
  <c r="AA13" i="2"/>
  <c r="AA24" i="2"/>
  <c r="AA21" i="2"/>
  <c r="AA31" i="2"/>
  <c r="AA126" i="2"/>
  <c r="Y14" i="2"/>
  <c r="Y16" i="2" s="1"/>
  <c r="Y28" i="2"/>
  <c r="Y21" i="2"/>
  <c r="Y13" i="2"/>
  <c r="Y9" i="2"/>
  <c r="Y29" i="2"/>
  <c r="Y18" i="2"/>
  <c r="Y10" i="2"/>
  <c r="Y24" i="2"/>
  <c r="Y20" i="2"/>
  <c r="Y12" i="2"/>
  <c r="Y8" i="2"/>
  <c r="Y19" i="2"/>
  <c r="Y11" i="2"/>
  <c r="Y7" i="2"/>
  <c r="Y25" i="2"/>
  <c r="Y6" i="2"/>
  <c r="Y31" i="2"/>
  <c r="X32" i="2"/>
  <c r="Y33" i="2"/>
  <c r="AA20" i="2"/>
  <c r="AA29" i="2"/>
  <c r="AA19" i="2"/>
  <c r="AA12" i="2"/>
  <c r="AA8" i="2"/>
  <c r="AA6" i="2"/>
  <c r="AA22" i="2"/>
  <c r="AA14" i="2"/>
  <c r="AA16" i="2" s="1"/>
  <c r="AA25" i="2"/>
  <c r="AA28" i="2"/>
  <c r="AA30" i="2"/>
  <c r="AA26" i="2"/>
  <c r="AA33" i="2"/>
  <c r="G16" i="8"/>
  <c r="L16" i="8" s="1"/>
  <c r="G15" i="8"/>
  <c r="J15" i="8" s="1"/>
  <c r="AD125" i="2"/>
  <c r="AD86" i="2"/>
  <c r="AD68" i="2"/>
  <c r="AD67" i="2"/>
  <c r="AD66" i="2"/>
  <c r="AD65" i="2"/>
  <c r="AD30" i="2"/>
  <c r="AD25" i="2"/>
  <c r="AD22" i="2"/>
  <c r="AD26" i="2" s="1"/>
  <c r="AD14" i="2"/>
  <c r="AB125" i="2"/>
  <c r="AB86" i="2"/>
  <c r="AB68" i="2"/>
  <c r="AB67" i="2"/>
  <c r="AB66" i="2"/>
  <c r="AB65" i="2"/>
  <c r="AB30" i="2"/>
  <c r="AB25" i="2"/>
  <c r="AB22" i="2"/>
  <c r="AB14" i="2"/>
  <c r="AB16" i="2" s="1"/>
  <c r="AC28" i="2" s="1"/>
  <c r="J16" i="8" l="1"/>
  <c r="AB33" i="2"/>
  <c r="AD31" i="2"/>
  <c r="AC124" i="2"/>
  <c r="AC89" i="2"/>
  <c r="AC103" i="2"/>
  <c r="AE124" i="2"/>
  <c r="AE89" i="2"/>
  <c r="AC33" i="2"/>
  <c r="AD33" i="2"/>
  <c r="AE69" i="2"/>
  <c r="AE85" i="2"/>
  <c r="AE70" i="2"/>
  <c r="AE100" i="2"/>
  <c r="AE77" i="2"/>
  <c r="AE117" i="2"/>
  <c r="I16" i="8"/>
  <c r="H15" i="8"/>
  <c r="I15" i="8"/>
  <c r="K16" i="8"/>
  <c r="K15" i="8"/>
  <c r="L15" i="8"/>
  <c r="H16" i="8"/>
  <c r="AE105" i="2"/>
  <c r="AE121" i="2"/>
  <c r="AE78" i="2"/>
  <c r="AE73" i="2"/>
  <c r="AE81" i="2"/>
  <c r="AE92" i="2"/>
  <c r="AE109" i="2"/>
  <c r="AE125" i="2"/>
  <c r="AE74" i="2"/>
  <c r="AE82" i="2"/>
  <c r="AE96" i="2"/>
  <c r="AE113" i="2"/>
  <c r="AC70" i="2"/>
  <c r="AC75" i="2"/>
  <c r="AC81" i="2"/>
  <c r="AC96" i="2"/>
  <c r="AC113" i="2"/>
  <c r="AC77" i="2"/>
  <c r="AC98" i="2"/>
  <c r="AC115" i="2"/>
  <c r="AC73" i="2"/>
  <c r="AC83" i="2"/>
  <c r="AC92" i="2"/>
  <c r="AC100" i="2"/>
  <c r="AC109" i="2"/>
  <c r="AC117" i="2"/>
  <c r="AC125" i="2"/>
  <c r="AC105" i="2"/>
  <c r="AC121" i="2"/>
  <c r="AC71" i="2"/>
  <c r="AC82" i="2"/>
  <c r="AC86" i="2"/>
  <c r="AC107" i="2"/>
  <c r="AC123" i="2"/>
  <c r="AC78" i="2"/>
  <c r="AC69" i="2"/>
  <c r="AC74" i="2"/>
  <c r="AC79" i="2"/>
  <c r="AC85" i="2"/>
  <c r="AC94" i="2"/>
  <c r="AC102" i="2"/>
  <c r="AC111" i="2"/>
  <c r="AC119" i="2"/>
  <c r="AB126" i="2"/>
  <c r="AB26" i="2"/>
  <c r="AB31" i="2" s="1"/>
  <c r="AC31" i="2" s="1"/>
  <c r="AC22" i="2"/>
  <c r="AC8" i="2"/>
  <c r="AD32" i="2"/>
  <c r="AE93" i="2"/>
  <c r="AE97" i="2"/>
  <c r="AE101" i="2"/>
  <c r="AE106" i="2"/>
  <c r="AE110" i="2"/>
  <c r="AE114" i="2"/>
  <c r="AE118" i="2"/>
  <c r="AE122" i="2"/>
  <c r="AD16" i="2"/>
  <c r="AE31" i="2" s="1"/>
  <c r="AE71" i="2"/>
  <c r="AE75" i="2"/>
  <c r="AE79" i="2"/>
  <c r="AE83" i="2"/>
  <c r="AE86" i="2"/>
  <c r="AE94" i="2"/>
  <c r="AE98" i="2"/>
  <c r="AE102" i="2"/>
  <c r="AE107" i="2"/>
  <c r="AE111" i="2"/>
  <c r="AE115" i="2"/>
  <c r="AE119" i="2"/>
  <c r="AE123" i="2"/>
  <c r="AD126" i="2"/>
  <c r="AE72" i="2"/>
  <c r="AE76" i="2"/>
  <c r="AE80" i="2"/>
  <c r="AE84" i="2"/>
  <c r="AE88" i="2"/>
  <c r="AE95" i="2"/>
  <c r="AE99" i="2"/>
  <c r="AE104" i="2"/>
  <c r="AE108" i="2"/>
  <c r="AE112" i="2"/>
  <c r="AE116" i="2"/>
  <c r="AE120" i="2"/>
  <c r="AC12" i="2"/>
  <c r="AC20" i="2"/>
  <c r="AC30" i="2"/>
  <c r="AC6" i="2"/>
  <c r="AC10" i="2"/>
  <c r="AC18" i="2"/>
  <c r="AC25" i="2"/>
  <c r="AC29" i="2"/>
  <c r="AC7" i="2"/>
  <c r="AC11" i="2"/>
  <c r="AC14" i="2"/>
  <c r="AC16" i="2" s="1"/>
  <c r="AC19" i="2"/>
  <c r="AC93" i="2"/>
  <c r="AC97" i="2"/>
  <c r="AC101" i="2"/>
  <c r="AC106" i="2"/>
  <c r="AC110" i="2"/>
  <c r="AC114" i="2"/>
  <c r="AC118" i="2"/>
  <c r="AC122" i="2"/>
  <c r="AC24" i="2"/>
  <c r="AC9" i="2"/>
  <c r="AC13" i="2"/>
  <c r="AC21" i="2"/>
  <c r="AC72" i="2"/>
  <c r="AC76" i="2"/>
  <c r="AC80" i="2"/>
  <c r="AC84" i="2"/>
  <c r="AC88" i="2"/>
  <c r="AC95" i="2"/>
  <c r="AC99" i="2"/>
  <c r="AC104" i="2"/>
  <c r="AC108" i="2"/>
  <c r="AC112" i="2"/>
  <c r="AC116" i="2"/>
  <c r="AC120" i="2"/>
  <c r="AF125" i="2"/>
  <c r="AF86" i="2"/>
  <c r="AF68" i="2"/>
  <c r="AF67" i="2"/>
  <c r="AF66" i="2"/>
  <c r="AF65" i="2"/>
  <c r="AF30" i="2"/>
  <c r="AF25" i="2"/>
  <c r="AF22" i="2"/>
  <c r="AF26" i="2" s="1"/>
  <c r="AF14" i="2"/>
  <c r="AF33" i="2" s="1"/>
  <c r="AH125" i="2"/>
  <c r="AH86" i="2"/>
  <c r="AH68" i="2"/>
  <c r="AH67" i="2"/>
  <c r="AH66" i="2"/>
  <c r="AH65" i="2"/>
  <c r="AH30" i="2"/>
  <c r="AH25" i="2"/>
  <c r="AH22" i="2"/>
  <c r="AH26" i="2" s="1"/>
  <c r="AH14" i="2"/>
  <c r="G17" i="8"/>
  <c r="K17" i="8" s="1"/>
  <c r="G18" i="8"/>
  <c r="K18" i="8" s="1"/>
  <c r="AI124" i="2" l="1"/>
  <c r="AI89" i="2"/>
  <c r="AG124" i="2"/>
  <c r="AG89" i="2"/>
  <c r="AC26" i="2"/>
  <c r="AE126" i="2"/>
  <c r="AC126" i="2"/>
  <c r="AE22" i="2"/>
  <c r="AE30" i="2"/>
  <c r="AE14" i="2"/>
  <c r="AE16" i="2" s="1"/>
  <c r="AE28" i="2"/>
  <c r="AE21" i="2"/>
  <c r="AE13" i="2"/>
  <c r="AE9" i="2"/>
  <c r="AE11" i="2"/>
  <c r="AE24" i="2"/>
  <c r="AE20" i="2"/>
  <c r="AE12" i="2"/>
  <c r="AE8" i="2"/>
  <c r="AE25" i="2"/>
  <c r="AE18" i="2"/>
  <c r="AE10" i="2"/>
  <c r="AE6" i="2"/>
  <c r="AE19" i="2"/>
  <c r="AE7" i="2"/>
  <c r="AE29" i="2"/>
  <c r="AE33" i="2"/>
  <c r="AE26" i="2"/>
  <c r="AB32" i="2"/>
  <c r="J18" i="8"/>
  <c r="H18" i="8"/>
  <c r="I18" i="8"/>
  <c r="H17" i="8"/>
  <c r="I17" i="8"/>
  <c r="AF31" i="2"/>
  <c r="AF32" i="2" s="1"/>
  <c r="AI73" i="2"/>
  <c r="AG73" i="2"/>
  <c r="AI105" i="2"/>
  <c r="AI121" i="2"/>
  <c r="AI77" i="2"/>
  <c r="AI92" i="2"/>
  <c r="AI109" i="2"/>
  <c r="AI125" i="2"/>
  <c r="AI81" i="2"/>
  <c r="AI96" i="2"/>
  <c r="AI113" i="2"/>
  <c r="AI69" i="2"/>
  <c r="AI85" i="2"/>
  <c r="AI100" i="2"/>
  <c r="AI117" i="2"/>
  <c r="AG105" i="2"/>
  <c r="AG121" i="2"/>
  <c r="AG77" i="2"/>
  <c r="AG92" i="2"/>
  <c r="AG109" i="2"/>
  <c r="AG125" i="2"/>
  <c r="AG81" i="2"/>
  <c r="AG96" i="2"/>
  <c r="AG113" i="2"/>
  <c r="AG69" i="2"/>
  <c r="AG85" i="2"/>
  <c r="AG100" i="2"/>
  <c r="AG117" i="2"/>
  <c r="AH31" i="2"/>
  <c r="AH32" i="2" s="1"/>
  <c r="AH33" i="2"/>
  <c r="AG101" i="2"/>
  <c r="AG110" i="2"/>
  <c r="AG118" i="2"/>
  <c r="AF16" i="2"/>
  <c r="AG26" i="2" s="1"/>
  <c r="AG30" i="2"/>
  <c r="AG71" i="2"/>
  <c r="AG75" i="2"/>
  <c r="AG79" i="2"/>
  <c r="AG83" i="2"/>
  <c r="AG86" i="2"/>
  <c r="AG94" i="2"/>
  <c r="AG98" i="2"/>
  <c r="AG102" i="2"/>
  <c r="AG107" i="2"/>
  <c r="AG111" i="2"/>
  <c r="AG115" i="2"/>
  <c r="AG119" i="2"/>
  <c r="AG123" i="2"/>
  <c r="AF126" i="2"/>
  <c r="AG70" i="2"/>
  <c r="AG74" i="2"/>
  <c r="AG78" i="2"/>
  <c r="AG82" i="2"/>
  <c r="AG93" i="2"/>
  <c r="AG97" i="2"/>
  <c r="AG106" i="2"/>
  <c r="AG114" i="2"/>
  <c r="AG122" i="2"/>
  <c r="AG72" i="2"/>
  <c r="AG76" i="2"/>
  <c r="AG80" i="2"/>
  <c r="AG84" i="2"/>
  <c r="AG88" i="2"/>
  <c r="AG95" i="2"/>
  <c r="AG99" i="2"/>
  <c r="AG104" i="2"/>
  <c r="AG108" i="2"/>
  <c r="AG112" i="2"/>
  <c r="AG116" i="2"/>
  <c r="AG120" i="2"/>
  <c r="AI70" i="2"/>
  <c r="AI74" i="2"/>
  <c r="AI78" i="2"/>
  <c r="AI82" i="2"/>
  <c r="AI93" i="2"/>
  <c r="AI101" i="2"/>
  <c r="AI110" i="2"/>
  <c r="AI114" i="2"/>
  <c r="AI122" i="2"/>
  <c r="AH16" i="2"/>
  <c r="AI33" i="2" s="1"/>
  <c r="AI71" i="2"/>
  <c r="AI75" i="2"/>
  <c r="AI79" i="2"/>
  <c r="AI83" i="2"/>
  <c r="AI86" i="2"/>
  <c r="AI94" i="2"/>
  <c r="AI98" i="2"/>
  <c r="AI102" i="2"/>
  <c r="AI107" i="2"/>
  <c r="AI111" i="2"/>
  <c r="AI115" i="2"/>
  <c r="AI119" i="2"/>
  <c r="AI123" i="2"/>
  <c r="AH126" i="2"/>
  <c r="AI126" i="2" s="1"/>
  <c r="AI97" i="2"/>
  <c r="AI106" i="2"/>
  <c r="AI118" i="2"/>
  <c r="AI72" i="2"/>
  <c r="AI76" i="2"/>
  <c r="AI80" i="2"/>
  <c r="AI84" i="2"/>
  <c r="AI88" i="2"/>
  <c r="AI95" i="2"/>
  <c r="AI99" i="2"/>
  <c r="AI104" i="2"/>
  <c r="AI108" i="2"/>
  <c r="AI112" i="2"/>
  <c r="AI116" i="2"/>
  <c r="AI120" i="2"/>
  <c r="L18" i="8"/>
  <c r="J17" i="8"/>
  <c r="L17" i="8"/>
  <c r="G19" i="8"/>
  <c r="L19" i="8" s="1"/>
  <c r="AJ125" i="2"/>
  <c r="AJ86" i="2"/>
  <c r="AJ68" i="2"/>
  <c r="AJ67" i="2"/>
  <c r="AJ66" i="2"/>
  <c r="AJ65" i="2"/>
  <c r="AJ30" i="2"/>
  <c r="AJ25" i="2"/>
  <c r="AJ22" i="2"/>
  <c r="AJ14" i="2"/>
  <c r="AK124" i="2" l="1"/>
  <c r="AK89" i="2"/>
  <c r="AI22" i="2"/>
  <c r="AI30" i="2"/>
  <c r="AI14" i="2"/>
  <c r="AI16" i="2" s="1"/>
  <c r="AG126" i="2"/>
  <c r="AG14" i="2"/>
  <c r="AG16" i="2" s="1"/>
  <c r="AG28" i="2"/>
  <c r="AG21" i="2"/>
  <c r="AG13" i="2"/>
  <c r="AG9" i="2"/>
  <c r="AG19" i="2"/>
  <c r="AG29" i="2"/>
  <c r="AG25" i="2"/>
  <c r="AG18" i="2"/>
  <c r="AG10" i="2"/>
  <c r="AG6" i="2"/>
  <c r="AG24" i="2"/>
  <c r="AG20" i="2"/>
  <c r="AG12" i="2"/>
  <c r="AG8" i="2"/>
  <c r="AG11" i="2"/>
  <c r="AG7" i="2"/>
  <c r="AG33" i="2"/>
  <c r="AG22" i="2"/>
  <c r="AG31" i="2"/>
  <c r="AI28" i="2"/>
  <c r="AI21" i="2"/>
  <c r="AI13" i="2"/>
  <c r="AI9" i="2"/>
  <c r="AI19" i="2"/>
  <c r="AI7" i="2"/>
  <c r="AI25" i="2"/>
  <c r="AI18" i="2"/>
  <c r="AI10" i="2"/>
  <c r="AI6" i="2"/>
  <c r="AI24" i="2"/>
  <c r="AI20" i="2"/>
  <c r="AI12" i="2"/>
  <c r="AI8" i="2"/>
  <c r="AI11" i="2"/>
  <c r="AI29" i="2"/>
  <c r="AI26" i="2"/>
  <c r="AI31" i="2"/>
  <c r="AJ33" i="2"/>
  <c r="I19" i="8"/>
  <c r="J19" i="8"/>
  <c r="AK70" i="2"/>
  <c r="AK78" i="2"/>
  <c r="AK96" i="2"/>
  <c r="AK113" i="2"/>
  <c r="AK73" i="2"/>
  <c r="AK81" i="2"/>
  <c r="AK92" i="2"/>
  <c r="AK125" i="2"/>
  <c r="AK74" i="2"/>
  <c r="AK82" i="2"/>
  <c r="AK69" i="2"/>
  <c r="AK77" i="2"/>
  <c r="AK85" i="2"/>
  <c r="AK100" i="2"/>
  <c r="AK109" i="2"/>
  <c r="K19" i="8"/>
  <c r="H19" i="8"/>
  <c r="AK117" i="2"/>
  <c r="AJ26" i="2"/>
  <c r="AJ31" i="2" s="1"/>
  <c r="AJ32" i="2" s="1"/>
  <c r="AK105" i="2"/>
  <c r="AK121" i="2"/>
  <c r="AK93" i="2"/>
  <c r="AK97" i="2"/>
  <c r="AK101" i="2"/>
  <c r="AK106" i="2"/>
  <c r="AK110" i="2"/>
  <c r="AK114" i="2"/>
  <c r="AK118" i="2"/>
  <c r="AK122" i="2"/>
  <c r="AJ16" i="2"/>
  <c r="AK30" i="2" s="1"/>
  <c r="AK71" i="2"/>
  <c r="AK75" i="2"/>
  <c r="AK79" i="2"/>
  <c r="AK83" i="2"/>
  <c r="AK86" i="2"/>
  <c r="AK94" i="2"/>
  <c r="AK98" i="2"/>
  <c r="AK102" i="2"/>
  <c r="AK107" i="2"/>
  <c r="AK111" i="2"/>
  <c r="AK115" i="2"/>
  <c r="AK119" i="2"/>
  <c r="AK123" i="2"/>
  <c r="AJ126" i="2"/>
  <c r="AK126" i="2" s="1"/>
  <c r="AK72" i="2"/>
  <c r="AK76" i="2"/>
  <c r="AK80" i="2"/>
  <c r="AK84" i="2"/>
  <c r="AK88" i="2"/>
  <c r="AK95" i="2"/>
  <c r="AK99" i="2"/>
  <c r="AK104" i="2"/>
  <c r="AK108" i="2"/>
  <c r="AK112" i="2"/>
  <c r="AK116" i="2"/>
  <c r="AK120" i="2"/>
  <c r="J37" i="12"/>
  <c r="J7" i="12"/>
  <c r="N13" i="13"/>
  <c r="G20" i="8"/>
  <c r="K20" i="8" s="1"/>
  <c r="AL125" i="2"/>
  <c r="AL86" i="2"/>
  <c r="AL68" i="2"/>
  <c r="AL67" i="2"/>
  <c r="AL66" i="2"/>
  <c r="AL65" i="2"/>
  <c r="AL30" i="2"/>
  <c r="AL25" i="2"/>
  <c r="AL22" i="2"/>
  <c r="AL14" i="2"/>
  <c r="AM124" i="2" l="1"/>
  <c r="AM89" i="2"/>
  <c r="H7" i="12"/>
  <c r="J38" i="12"/>
  <c r="AK14" i="2"/>
  <c r="AK16" i="2" s="1"/>
  <c r="AM85" i="2"/>
  <c r="AM95" i="2"/>
  <c r="AM73" i="2"/>
  <c r="AM74" i="2"/>
  <c r="AM84" i="2"/>
  <c r="AM100" i="2"/>
  <c r="AM125" i="2"/>
  <c r="AL26" i="2"/>
  <c r="AL33" i="2"/>
  <c r="AK28" i="2"/>
  <c r="AK21" i="2"/>
  <c r="AK13" i="2"/>
  <c r="AK9" i="2"/>
  <c r="AK24" i="2"/>
  <c r="AK20" i="2"/>
  <c r="AK12" i="2"/>
  <c r="AK8" i="2"/>
  <c r="AK19" i="2"/>
  <c r="AK11" i="2"/>
  <c r="AK7" i="2"/>
  <c r="AK29" i="2"/>
  <c r="AK25" i="2"/>
  <c r="AK18" i="2"/>
  <c r="AK10" i="2"/>
  <c r="AK6" i="2"/>
  <c r="AK26" i="2"/>
  <c r="AK31" i="2"/>
  <c r="AK22" i="2"/>
  <c r="AK33" i="2"/>
  <c r="J20" i="8"/>
  <c r="H20" i="8"/>
  <c r="I20" i="8"/>
  <c r="L20" i="8"/>
  <c r="AM78" i="2"/>
  <c r="AM113" i="2"/>
  <c r="AM69" i="2"/>
  <c r="AM80" i="2"/>
  <c r="AM92" i="2"/>
  <c r="AM104" i="2"/>
  <c r="AM117" i="2"/>
  <c r="AM70" i="2"/>
  <c r="AM76" i="2"/>
  <c r="AM81" i="2"/>
  <c r="AM96" i="2"/>
  <c r="AM121" i="2"/>
  <c r="AM105" i="2"/>
  <c r="AM72" i="2"/>
  <c r="AM77" i="2"/>
  <c r="AM82" i="2"/>
  <c r="AM88" i="2"/>
  <c r="AM99" i="2"/>
  <c r="AM109" i="2"/>
  <c r="AL31" i="2"/>
  <c r="AL32" i="2"/>
  <c r="AM93" i="2"/>
  <c r="AM97" i="2"/>
  <c r="AM101" i="2"/>
  <c r="AM106" i="2"/>
  <c r="AM110" i="2"/>
  <c r="AM114" i="2"/>
  <c r="AM118" i="2"/>
  <c r="AM122" i="2"/>
  <c r="AL16" i="2"/>
  <c r="AM22" i="2" s="1"/>
  <c r="AM71" i="2"/>
  <c r="AM75" i="2"/>
  <c r="AM79" i="2"/>
  <c r="AM83" i="2"/>
  <c r="AM86" i="2"/>
  <c r="AM94" i="2"/>
  <c r="AM98" i="2"/>
  <c r="AM102" i="2"/>
  <c r="AM107" i="2"/>
  <c r="AM111" i="2"/>
  <c r="AM115" i="2"/>
  <c r="AM119" i="2"/>
  <c r="AM123" i="2"/>
  <c r="AL126" i="2"/>
  <c r="AM108" i="2"/>
  <c r="AM112" i="2"/>
  <c r="AM116" i="2"/>
  <c r="AM120" i="2"/>
  <c r="G21" i="8"/>
  <c r="L21" i="8" s="1"/>
  <c r="AN125" i="2"/>
  <c r="AN86" i="2"/>
  <c r="AO89" i="2" s="1"/>
  <c r="AN68" i="2"/>
  <c r="AN67" i="2"/>
  <c r="AN66" i="2"/>
  <c r="AN65" i="2"/>
  <c r="AN30" i="2"/>
  <c r="AN25" i="2"/>
  <c r="AN22" i="2"/>
  <c r="AN14" i="2"/>
  <c r="G22" i="8"/>
  <c r="J22" i="8" s="1"/>
  <c r="AP125" i="2"/>
  <c r="AP86" i="2"/>
  <c r="AP68" i="2"/>
  <c r="AP67" i="2"/>
  <c r="AP66" i="2"/>
  <c r="AP65" i="2"/>
  <c r="AP30" i="2"/>
  <c r="AP25" i="2"/>
  <c r="AP22" i="2"/>
  <c r="AP14" i="2"/>
  <c r="AN26" i="2" l="1"/>
  <c r="AQ124" i="2"/>
  <c r="AQ89" i="2"/>
  <c r="AN33" i="2"/>
  <c r="AM126" i="2"/>
  <c r="AM14" i="2"/>
  <c r="AM16" i="2" s="1"/>
  <c r="AM28" i="2"/>
  <c r="AM21" i="2"/>
  <c r="AM13" i="2"/>
  <c r="AM9" i="2"/>
  <c r="AM25" i="2"/>
  <c r="AM18" i="2"/>
  <c r="AM10" i="2"/>
  <c r="AM6" i="2"/>
  <c r="AM24" i="2"/>
  <c r="AM20" i="2"/>
  <c r="AM12" i="2"/>
  <c r="AM8" i="2"/>
  <c r="AM19" i="2"/>
  <c r="AM11" i="2"/>
  <c r="AM7" i="2"/>
  <c r="AM29" i="2"/>
  <c r="AM26" i="2"/>
  <c r="AM31" i="2"/>
  <c r="AM30" i="2"/>
  <c r="AM33" i="2"/>
  <c r="I21" i="8"/>
  <c r="J21" i="8"/>
  <c r="K21" i="8"/>
  <c r="H21" i="8"/>
  <c r="AN126" i="2"/>
  <c r="AO126" i="2" s="1"/>
  <c r="AO80" i="2"/>
  <c r="AO104" i="2"/>
  <c r="AO120" i="2"/>
  <c r="AO85" i="2"/>
  <c r="AO112" i="2"/>
  <c r="AO69" i="2"/>
  <c r="AO74" i="2"/>
  <c r="AO95" i="2"/>
  <c r="AO70" i="2"/>
  <c r="AO76" i="2"/>
  <c r="AO81" i="2"/>
  <c r="AO105" i="2"/>
  <c r="AO72" i="2"/>
  <c r="AO82" i="2"/>
  <c r="AO108" i="2"/>
  <c r="AO116" i="2"/>
  <c r="AO124" i="2"/>
  <c r="AO96" i="2"/>
  <c r="AO113" i="2"/>
  <c r="AO121" i="2"/>
  <c r="AO77" i="2"/>
  <c r="AO88" i="2"/>
  <c r="AO99" i="2"/>
  <c r="AO73" i="2"/>
  <c r="AO78" i="2"/>
  <c r="AO84" i="2"/>
  <c r="AO92" i="2"/>
  <c r="AO100" i="2"/>
  <c r="AO109" i="2"/>
  <c r="AO117" i="2"/>
  <c r="AO125" i="2"/>
  <c r="AN31" i="2"/>
  <c r="AO14" i="2"/>
  <c r="AO16" i="2" s="1"/>
  <c r="AN32" i="2"/>
  <c r="AO93" i="2"/>
  <c r="AO97" i="2"/>
  <c r="AO101" i="2"/>
  <c r="AO106" i="2"/>
  <c r="AO110" i="2"/>
  <c r="AO114" i="2"/>
  <c r="AO118" i="2"/>
  <c r="AO122" i="2"/>
  <c r="AN16" i="2"/>
  <c r="AO26" i="2" s="1"/>
  <c r="AO71" i="2"/>
  <c r="AO75" i="2"/>
  <c r="AO79" i="2"/>
  <c r="AO83" i="2"/>
  <c r="AO86" i="2"/>
  <c r="AO94" i="2"/>
  <c r="AO98" i="2"/>
  <c r="AO102" i="2"/>
  <c r="AO107" i="2"/>
  <c r="AO111" i="2"/>
  <c r="AO115" i="2"/>
  <c r="AO119" i="2"/>
  <c r="AO123" i="2"/>
  <c r="K22" i="8"/>
  <c r="H22" i="8"/>
  <c r="L22" i="8"/>
  <c r="I22" i="8"/>
  <c r="AQ69" i="2"/>
  <c r="AQ77" i="2"/>
  <c r="AQ85" i="2"/>
  <c r="AQ100" i="2"/>
  <c r="AQ125" i="2"/>
  <c r="AQ70" i="2"/>
  <c r="AQ78" i="2"/>
  <c r="AQ109" i="2"/>
  <c r="AQ81" i="2"/>
  <c r="AQ92" i="2"/>
  <c r="AQ113" i="2"/>
  <c r="AQ73" i="2"/>
  <c r="AQ74" i="2"/>
  <c r="AQ82" i="2"/>
  <c r="AQ96" i="2"/>
  <c r="AQ117" i="2"/>
  <c r="AQ105" i="2"/>
  <c r="AQ121" i="2"/>
  <c r="AP33" i="2"/>
  <c r="AP26" i="2"/>
  <c r="AQ110" i="2"/>
  <c r="AQ93" i="2"/>
  <c r="AQ97" i="2"/>
  <c r="AQ101" i="2"/>
  <c r="AQ106" i="2"/>
  <c r="AQ114" i="2"/>
  <c r="AQ118" i="2"/>
  <c r="AQ122" i="2"/>
  <c r="AP16" i="2"/>
  <c r="AQ14" i="2" s="1"/>
  <c r="AQ16" i="2" s="1"/>
  <c r="AQ71" i="2"/>
  <c r="AQ75" i="2"/>
  <c r="AQ79" i="2"/>
  <c r="AQ83" i="2"/>
  <c r="AQ86" i="2"/>
  <c r="AQ94" i="2"/>
  <c r="AQ98" i="2"/>
  <c r="AQ102" i="2"/>
  <c r="AQ107" i="2"/>
  <c r="AQ111" i="2"/>
  <c r="AQ115" i="2"/>
  <c r="AQ119" i="2"/>
  <c r="AQ123" i="2"/>
  <c r="AP126" i="2"/>
  <c r="AQ126" i="2" s="1"/>
  <c r="AQ72" i="2"/>
  <c r="AQ76" i="2"/>
  <c r="AQ80" i="2"/>
  <c r="AQ84" i="2"/>
  <c r="AQ88" i="2"/>
  <c r="AQ95" i="2"/>
  <c r="AQ99" i="2"/>
  <c r="AQ104" i="2"/>
  <c r="AQ108" i="2"/>
  <c r="AQ112" i="2"/>
  <c r="AQ116" i="2"/>
  <c r="AQ120" i="2"/>
  <c r="G23" i="8"/>
  <c r="J23" i="8" s="1"/>
  <c r="G24" i="8"/>
  <c r="H24" i="8" s="1"/>
  <c r="AR125" i="2"/>
  <c r="AR86" i="2"/>
  <c r="AR68" i="2"/>
  <c r="AR67" i="2"/>
  <c r="AR66" i="2"/>
  <c r="AR65" i="2"/>
  <c r="AR30" i="2"/>
  <c r="AR25" i="2"/>
  <c r="AR22" i="2"/>
  <c r="AR14" i="2"/>
  <c r="AS124" i="2" l="1"/>
  <c r="AS89" i="2"/>
  <c r="AR26" i="2"/>
  <c r="AR31" i="2"/>
  <c r="AO25" i="2"/>
  <c r="AR33" i="2"/>
  <c r="AO22" i="2"/>
  <c r="AO24" i="2"/>
  <c r="AO20" i="2"/>
  <c r="AO12" i="2"/>
  <c r="AO8" i="2"/>
  <c r="AO19" i="2"/>
  <c r="AO11" i="2"/>
  <c r="AO7" i="2"/>
  <c r="AO29" i="2"/>
  <c r="AO18" i="2"/>
  <c r="AO10" i="2"/>
  <c r="AO6" i="2"/>
  <c r="AO28" i="2"/>
  <c r="AO21" i="2"/>
  <c r="AO13" i="2"/>
  <c r="AO9" i="2"/>
  <c r="AO31" i="2"/>
  <c r="AO30" i="2"/>
  <c r="AO33" i="2"/>
  <c r="AQ33" i="2"/>
  <c r="AQ30" i="2"/>
  <c r="AQ26" i="2"/>
  <c r="AP31" i="2"/>
  <c r="AQ28" i="2"/>
  <c r="AQ21" i="2"/>
  <c r="AQ13" i="2"/>
  <c r="AQ9" i="2"/>
  <c r="AQ24" i="2"/>
  <c r="AQ20" i="2"/>
  <c r="AQ12" i="2"/>
  <c r="AQ8" i="2"/>
  <c r="AQ19" i="2"/>
  <c r="AQ11" i="2"/>
  <c r="AQ25" i="2"/>
  <c r="AQ18" i="2"/>
  <c r="AQ6" i="2"/>
  <c r="AQ7" i="2"/>
  <c r="AQ29" i="2"/>
  <c r="AQ10" i="2"/>
  <c r="AQ22" i="2"/>
  <c r="K23" i="8"/>
  <c r="H23" i="8"/>
  <c r="L23" i="8"/>
  <c r="I23" i="8"/>
  <c r="I24" i="8"/>
  <c r="K24" i="8"/>
  <c r="J24" i="8"/>
  <c r="L24" i="8"/>
  <c r="AS74" i="2"/>
  <c r="AS77" i="2"/>
  <c r="AS78" i="2"/>
  <c r="AS117" i="2"/>
  <c r="AS96" i="2"/>
  <c r="AS69" i="2"/>
  <c r="AS85" i="2"/>
  <c r="AS70" i="2"/>
  <c r="AS82" i="2"/>
  <c r="AS100" i="2"/>
  <c r="AS125" i="2"/>
  <c r="AS109" i="2"/>
  <c r="AS73" i="2"/>
  <c r="AS81" i="2"/>
  <c r="AS92" i="2"/>
  <c r="AS113" i="2"/>
  <c r="AS105" i="2"/>
  <c r="AS121" i="2"/>
  <c r="AR32" i="2"/>
  <c r="AS93" i="2"/>
  <c r="AS97" i="2"/>
  <c r="AS101" i="2"/>
  <c r="AS106" i="2"/>
  <c r="AS110" i="2"/>
  <c r="AS114" i="2"/>
  <c r="AS118" i="2"/>
  <c r="AS122" i="2"/>
  <c r="AR16" i="2"/>
  <c r="AS71" i="2"/>
  <c r="AS75" i="2"/>
  <c r="AS79" i="2"/>
  <c r="AS83" i="2"/>
  <c r="AS86" i="2"/>
  <c r="AS94" i="2"/>
  <c r="AS98" i="2"/>
  <c r="AS102" i="2"/>
  <c r="AS107" i="2"/>
  <c r="AS111" i="2"/>
  <c r="AS115" i="2"/>
  <c r="AS119" i="2"/>
  <c r="AS123" i="2"/>
  <c r="AR126" i="2"/>
  <c r="AS72" i="2"/>
  <c r="AS76" i="2"/>
  <c r="AS80" i="2"/>
  <c r="AS84" i="2"/>
  <c r="AS88" i="2"/>
  <c r="AS95" i="2"/>
  <c r="AS99" i="2"/>
  <c r="AS104" i="2"/>
  <c r="AS108" i="2"/>
  <c r="AS112" i="2"/>
  <c r="AS116" i="2"/>
  <c r="AS120" i="2"/>
  <c r="AV110" i="2"/>
  <c r="AV94" i="2"/>
  <c r="AT125" i="2"/>
  <c r="AT86" i="2"/>
  <c r="AU89" i="2" s="1"/>
  <c r="AT68" i="2"/>
  <c r="AT67" i="2"/>
  <c r="AT66" i="2"/>
  <c r="AT65" i="2"/>
  <c r="AT30" i="2"/>
  <c r="AT25" i="2"/>
  <c r="AT22" i="2"/>
  <c r="AT14" i="2"/>
  <c r="AT16" i="2" s="1"/>
  <c r="AU12" i="2" s="1"/>
  <c r="N12" i="13"/>
  <c r="G25" i="8"/>
  <c r="L25" i="8" s="1"/>
  <c r="AV125" i="2"/>
  <c r="AV86" i="2"/>
  <c r="AW89" i="2" s="1"/>
  <c r="AV68" i="2"/>
  <c r="AV67" i="2"/>
  <c r="AV66" i="2"/>
  <c r="AV65" i="2"/>
  <c r="AV30" i="2"/>
  <c r="AV25" i="2"/>
  <c r="AV22" i="2"/>
  <c r="AV14" i="2"/>
  <c r="G26" i="8"/>
  <c r="L26" i="8" s="1"/>
  <c r="BM22" i="2"/>
  <c r="BJ22" i="2"/>
  <c r="BH22" i="2"/>
  <c r="BF22" i="2"/>
  <c r="BD22" i="2"/>
  <c r="BB22" i="2"/>
  <c r="AZ22" i="2"/>
  <c r="AX22" i="2"/>
  <c r="AX125" i="2"/>
  <c r="AX86" i="2"/>
  <c r="AY89" i="2" s="1"/>
  <c r="AX68" i="2"/>
  <c r="AX67" i="2"/>
  <c r="AX66" i="2"/>
  <c r="AX65" i="2"/>
  <c r="AX30" i="2"/>
  <c r="AX25" i="2"/>
  <c r="AX26" i="2" s="1"/>
  <c r="AX14" i="2"/>
  <c r="AX16" i="2" s="1"/>
  <c r="AY18" i="2" s="1"/>
  <c r="AZ125" i="2"/>
  <c r="AZ86" i="2"/>
  <c r="BA89" i="2" s="1"/>
  <c r="AZ68" i="2"/>
  <c r="AZ67" i="2"/>
  <c r="AZ66" i="2"/>
  <c r="AZ65" i="2"/>
  <c r="AZ30" i="2"/>
  <c r="AZ25" i="2"/>
  <c r="AZ14" i="2"/>
  <c r="AZ16" i="2"/>
  <c r="BA18" i="2" s="1"/>
  <c r="G28" i="8"/>
  <c r="L28" i="8" s="1"/>
  <c r="G27" i="8"/>
  <c r="J27" i="8" s="1"/>
  <c r="BB125" i="2"/>
  <c r="BC125" i="2" s="1"/>
  <c r="BB86" i="2"/>
  <c r="BC89" i="2" s="1"/>
  <c r="BB68" i="2"/>
  <c r="BB67" i="2"/>
  <c r="BB66" i="2"/>
  <c r="BB65" i="2"/>
  <c r="BB30" i="2"/>
  <c r="BB25" i="2"/>
  <c r="BB26" i="2" s="1"/>
  <c r="BB14" i="2"/>
  <c r="BB16" i="2" s="1"/>
  <c r="BC18" i="2" s="1"/>
  <c r="G29" i="8"/>
  <c r="L29" i="8" s="1"/>
  <c r="G30" i="8"/>
  <c r="L30" i="8" s="1"/>
  <c r="BD125" i="2"/>
  <c r="BD86" i="2"/>
  <c r="BD68" i="2"/>
  <c r="BD67" i="2"/>
  <c r="BD66" i="2"/>
  <c r="BD65" i="2"/>
  <c r="BD30" i="2"/>
  <c r="BD25" i="2"/>
  <c r="BD26" i="2" s="1"/>
  <c r="BD14" i="2"/>
  <c r="BD33" i="2" s="1"/>
  <c r="BF125" i="2"/>
  <c r="BF86" i="2"/>
  <c r="BG89" i="2" s="1"/>
  <c r="BF68" i="2"/>
  <c r="BF67" i="2"/>
  <c r="BF66" i="2"/>
  <c r="BF65" i="2"/>
  <c r="BF30" i="2"/>
  <c r="BF25" i="2"/>
  <c r="BF26" i="2" s="1"/>
  <c r="BF14" i="2"/>
  <c r="K37" i="12"/>
  <c r="K7" i="12"/>
  <c r="K38" i="12" s="1"/>
  <c r="G32" i="8"/>
  <c r="L32" i="8" s="1"/>
  <c r="G31" i="8"/>
  <c r="K31" i="8" s="1"/>
  <c r="BH125" i="2"/>
  <c r="BH126" i="2" s="1"/>
  <c r="BI126" i="2" s="1"/>
  <c r="BH86" i="2"/>
  <c r="BH68" i="2"/>
  <c r="BH67" i="2"/>
  <c r="BH66" i="2"/>
  <c r="BH65" i="2"/>
  <c r="BH30" i="2"/>
  <c r="BH25" i="2"/>
  <c r="BH26" i="2" s="1"/>
  <c r="BH14" i="2"/>
  <c r="BH16" i="2" s="1"/>
  <c r="BI29" i="2" s="1"/>
  <c r="C65" i="2"/>
  <c r="BJ125" i="2"/>
  <c r="BK125" i="2" s="1"/>
  <c r="BJ86" i="2"/>
  <c r="BK89" i="2" s="1"/>
  <c r="BK96" i="2"/>
  <c r="BJ68" i="2"/>
  <c r="BJ67" i="2"/>
  <c r="BJ66" i="2"/>
  <c r="BJ65" i="2"/>
  <c r="BJ30" i="2"/>
  <c r="BJ25" i="2"/>
  <c r="BJ14" i="2"/>
  <c r="BJ16" i="2"/>
  <c r="BK9" i="2" s="1"/>
  <c r="BK19" i="2"/>
  <c r="BM14" i="2"/>
  <c r="BM25" i="2"/>
  <c r="BM30" i="2"/>
  <c r="BL65" i="2"/>
  <c r="BM65" i="2"/>
  <c r="BM66" i="2"/>
  <c r="BM67" i="2"/>
  <c r="BM68" i="2"/>
  <c r="BL71" i="2"/>
  <c r="BL69" i="2"/>
  <c r="BL70" i="2"/>
  <c r="BL72" i="2"/>
  <c r="BL73" i="2"/>
  <c r="BL74" i="2"/>
  <c r="BL75" i="2"/>
  <c r="BL76" i="2"/>
  <c r="BL77" i="2"/>
  <c r="BL78" i="2"/>
  <c r="BL79" i="2"/>
  <c r="BL80" i="2"/>
  <c r="BL81" i="2"/>
  <c r="BL82" i="2"/>
  <c r="BL83" i="2"/>
  <c r="BL85" i="2"/>
  <c r="BL84" i="2"/>
  <c r="BM86" i="2"/>
  <c r="BN89" i="2" s="1"/>
  <c r="BL94" i="2"/>
  <c r="BL88" i="2"/>
  <c r="BL92" i="2"/>
  <c r="BL93" i="2"/>
  <c r="BL95" i="2"/>
  <c r="BL99" i="2"/>
  <c r="BL101" i="2"/>
  <c r="BL102" i="2"/>
  <c r="BL104" i="2"/>
  <c r="BL105" i="2"/>
  <c r="BL106" i="2"/>
  <c r="BL107" i="2"/>
  <c r="BL108" i="2"/>
  <c r="BL109" i="2"/>
  <c r="BL110" i="2"/>
  <c r="BL111" i="2"/>
  <c r="BL112" i="2"/>
  <c r="BL113" i="2"/>
  <c r="BL114" i="2"/>
  <c r="BL116" i="2"/>
  <c r="BL117" i="2"/>
  <c r="BL118" i="2"/>
  <c r="BL96" i="2"/>
  <c r="BL97" i="2"/>
  <c r="BL98" i="2"/>
  <c r="BL121" i="2"/>
  <c r="BL122" i="2"/>
  <c r="BL115" i="2"/>
  <c r="BL120" i="2"/>
  <c r="BL123" i="2"/>
  <c r="BL124" i="2"/>
  <c r="BM125" i="2"/>
  <c r="G33" i="8"/>
  <c r="I33" i="8" s="1"/>
  <c r="G34" i="8"/>
  <c r="BO125" i="2"/>
  <c r="BO86" i="2"/>
  <c r="BP89" i="2" s="1"/>
  <c r="BO68" i="2"/>
  <c r="BO67" i="2"/>
  <c r="BO66" i="2"/>
  <c r="BO65" i="2"/>
  <c r="BO30" i="2"/>
  <c r="BO25" i="2"/>
  <c r="BO22" i="2"/>
  <c r="BO14" i="2"/>
  <c r="BQ125" i="2"/>
  <c r="BQ86" i="2"/>
  <c r="BR89" i="2" s="1"/>
  <c r="BR76" i="2"/>
  <c r="BQ68" i="2"/>
  <c r="BQ67" i="2"/>
  <c r="BQ66" i="2"/>
  <c r="BQ65" i="2"/>
  <c r="BQ30" i="2"/>
  <c r="BQ25" i="2"/>
  <c r="BQ22" i="2"/>
  <c r="BQ14" i="2"/>
  <c r="G35" i="8"/>
  <c r="G36" i="8"/>
  <c r="J36" i="8" s="1"/>
  <c r="BS86" i="2"/>
  <c r="BT89" i="2" s="1"/>
  <c r="BS125" i="2"/>
  <c r="BS126" i="2" s="1"/>
  <c r="BT126" i="2" s="1"/>
  <c r="BS68" i="2"/>
  <c r="BS67" i="2"/>
  <c r="BS66" i="2"/>
  <c r="BS65" i="2"/>
  <c r="BS30" i="2"/>
  <c r="BS25" i="2"/>
  <c r="BS22" i="2"/>
  <c r="BS14" i="2"/>
  <c r="K34" i="8"/>
  <c r="K36" i="8"/>
  <c r="L36" i="8"/>
  <c r="BU100" i="2"/>
  <c r="G37" i="8"/>
  <c r="I37" i="8" s="1"/>
  <c r="G38" i="8"/>
  <c r="K38" i="8" s="1"/>
  <c r="BW100" i="2"/>
  <c r="BU86" i="2"/>
  <c r="BU68" i="2"/>
  <c r="BU67" i="2"/>
  <c r="BU66" i="2"/>
  <c r="BU65" i="2"/>
  <c r="BU30" i="2"/>
  <c r="BU25" i="2"/>
  <c r="BU22" i="2"/>
  <c r="BU14" i="2"/>
  <c r="BU16" i="2"/>
  <c r="BW86" i="2"/>
  <c r="BX89" i="2" s="1"/>
  <c r="BW68" i="2"/>
  <c r="BW67" i="2"/>
  <c r="BW66" i="2"/>
  <c r="BW65" i="2"/>
  <c r="BW30" i="2"/>
  <c r="BW25" i="2"/>
  <c r="BW22" i="2"/>
  <c r="BW14" i="2"/>
  <c r="G39" i="8"/>
  <c r="K39" i="8" s="1"/>
  <c r="BY100" i="2"/>
  <c r="BY125" i="2" s="1"/>
  <c r="BY86" i="2"/>
  <c r="BZ89" i="2" s="1"/>
  <c r="BY68" i="2"/>
  <c r="BY67" i="2"/>
  <c r="BY66" i="2"/>
  <c r="BY65" i="2"/>
  <c r="BY30" i="2"/>
  <c r="BY25" i="2"/>
  <c r="BY22" i="2"/>
  <c r="BY14" i="2"/>
  <c r="BY16" i="2" s="1"/>
  <c r="BZ13" i="2" s="1"/>
  <c r="G40" i="8"/>
  <c r="L40" i="8" s="1"/>
  <c r="CA125" i="2"/>
  <c r="CA86" i="2"/>
  <c r="CB89" i="2" s="1"/>
  <c r="CB96" i="2"/>
  <c r="CA68" i="2"/>
  <c r="CA67" i="2"/>
  <c r="CA66" i="2"/>
  <c r="CA65" i="2"/>
  <c r="CA30" i="2"/>
  <c r="CB30" i="2" s="1"/>
  <c r="CA25" i="2"/>
  <c r="CA22" i="2"/>
  <c r="CA14" i="2"/>
  <c r="CC100" i="2"/>
  <c r="G42" i="8"/>
  <c r="L42" i="8" s="1"/>
  <c r="G41" i="8"/>
  <c r="J41" i="8" s="1"/>
  <c r="CE100" i="2"/>
  <c r="CC86" i="2"/>
  <c r="CD89" i="2" s="1"/>
  <c r="CC68" i="2"/>
  <c r="CC67" i="2"/>
  <c r="CC66" i="2"/>
  <c r="CC65" i="2"/>
  <c r="CC30" i="2"/>
  <c r="CC25" i="2"/>
  <c r="CC22" i="2"/>
  <c r="CC14" i="2"/>
  <c r="CC16" i="2" s="1"/>
  <c r="CE86" i="2"/>
  <c r="CF89" i="2" s="1"/>
  <c r="CE68" i="2"/>
  <c r="CE67" i="2"/>
  <c r="CE66" i="2"/>
  <c r="CE65" i="2"/>
  <c r="CE30" i="2"/>
  <c r="CE25" i="2"/>
  <c r="CF25" i="2" s="1"/>
  <c r="CE22" i="2"/>
  <c r="CE14" i="2"/>
  <c r="L7" i="12"/>
  <c r="G43" i="8"/>
  <c r="K43" i="8" s="1"/>
  <c r="CG100" i="2"/>
  <c r="CG125" i="2" s="1"/>
  <c r="CH125" i="2" s="1"/>
  <c r="CG86" i="2"/>
  <c r="CH89" i="2" s="1"/>
  <c r="CG68" i="2"/>
  <c r="CG67" i="2"/>
  <c r="CG66" i="2"/>
  <c r="CG65" i="2"/>
  <c r="CG30" i="2"/>
  <c r="CG25" i="2"/>
  <c r="CG22" i="2"/>
  <c r="CG26" i="2" s="1"/>
  <c r="CG14" i="2"/>
  <c r="G44" i="8"/>
  <c r="L44" i="8" s="1"/>
  <c r="N11" i="13"/>
  <c r="CI100" i="2"/>
  <c r="CI86" i="2"/>
  <c r="CJ89" i="2" s="1"/>
  <c r="CJ104" i="2"/>
  <c r="CI68" i="2"/>
  <c r="CI67" i="2"/>
  <c r="CI66" i="2"/>
  <c r="CI65" i="2"/>
  <c r="CI30" i="2"/>
  <c r="CI25" i="2"/>
  <c r="CI22" i="2"/>
  <c r="CI14" i="2"/>
  <c r="N10" i="13"/>
  <c r="N9" i="13"/>
  <c r="CK80" i="2"/>
  <c r="CK86" i="2"/>
  <c r="G46" i="8"/>
  <c r="L46" i="8" s="1"/>
  <c r="G45" i="8"/>
  <c r="L45" i="8" s="1"/>
  <c r="L37" i="12"/>
  <c r="CK125" i="2"/>
  <c r="CL125" i="2" s="1"/>
  <c r="CK68" i="2"/>
  <c r="CK67" i="2"/>
  <c r="CK66" i="2"/>
  <c r="CK65" i="2"/>
  <c r="CK30" i="2"/>
  <c r="CK25" i="2"/>
  <c r="CK22" i="2"/>
  <c r="CK14" i="2"/>
  <c r="CM125" i="2"/>
  <c r="CM86" i="2"/>
  <c r="CN89" i="2" s="1"/>
  <c r="CN97" i="2"/>
  <c r="CM68" i="2"/>
  <c r="CM67" i="2"/>
  <c r="CM66" i="2"/>
  <c r="CM65" i="2"/>
  <c r="CM30" i="2"/>
  <c r="CM25" i="2"/>
  <c r="CM22" i="2"/>
  <c r="CM14" i="2"/>
  <c r="CQ100" i="2"/>
  <c r="CQ125" i="2" s="1"/>
  <c r="G47" i="8"/>
  <c r="L47" i="8" s="1"/>
  <c r="G48" i="8"/>
  <c r="CO125" i="2"/>
  <c r="CO86" i="2"/>
  <c r="CP89" i="2" s="1"/>
  <c r="CO68" i="2"/>
  <c r="CO67" i="2"/>
  <c r="CO66" i="2"/>
  <c r="CO65" i="2"/>
  <c r="CO30" i="2"/>
  <c r="CO25" i="2"/>
  <c r="CO22" i="2"/>
  <c r="CO14" i="2"/>
  <c r="CO33" i="2" s="1"/>
  <c r="CQ86" i="2"/>
  <c r="CQ68" i="2"/>
  <c r="CQ67" i="2"/>
  <c r="CQ66" i="2"/>
  <c r="CQ65" i="2"/>
  <c r="CQ30" i="2"/>
  <c r="CQ25" i="2"/>
  <c r="CQ22" i="2"/>
  <c r="CQ14" i="2"/>
  <c r="CS86" i="2"/>
  <c r="CS68" i="2"/>
  <c r="CS67" i="2"/>
  <c r="CS66" i="2"/>
  <c r="CS65" i="2"/>
  <c r="CS30" i="2"/>
  <c r="CS25" i="2"/>
  <c r="CS22" i="2"/>
  <c r="CS14" i="2"/>
  <c r="CU100" i="2"/>
  <c r="CU86" i="2"/>
  <c r="CV89" i="2" s="1"/>
  <c r="CU68" i="2"/>
  <c r="CU67" i="2"/>
  <c r="CU66" i="2"/>
  <c r="CU65" i="2"/>
  <c r="CU30" i="2"/>
  <c r="CV30" i="2" s="1"/>
  <c r="CU25" i="2"/>
  <c r="CV25" i="2" s="1"/>
  <c r="CU22" i="2"/>
  <c r="CU14" i="2"/>
  <c r="CU16" i="2"/>
  <c r="G50" i="8"/>
  <c r="I50" i="8" s="1"/>
  <c r="G49" i="8"/>
  <c r="K49" i="8" s="1"/>
  <c r="DA65" i="2"/>
  <c r="EC76" i="2"/>
  <c r="CW125" i="2"/>
  <c r="CW86" i="2"/>
  <c r="CX89" i="2" s="1"/>
  <c r="CX101" i="2"/>
  <c r="CW68" i="2"/>
  <c r="CW67" i="2"/>
  <c r="CW66" i="2"/>
  <c r="CW65" i="2"/>
  <c r="CW30" i="2"/>
  <c r="CW25" i="2"/>
  <c r="CW22" i="2"/>
  <c r="CW14" i="2"/>
  <c r="CY125" i="2"/>
  <c r="CY86" i="2"/>
  <c r="CZ89" i="2" s="1"/>
  <c r="CY68" i="2"/>
  <c r="CY67" i="2"/>
  <c r="CY66" i="2"/>
  <c r="CY65" i="2"/>
  <c r="CY30" i="2"/>
  <c r="CY25" i="2"/>
  <c r="CY22" i="2"/>
  <c r="CY14" i="2"/>
  <c r="G51" i="8"/>
  <c r="L51" i="8" s="1"/>
  <c r="G52" i="8"/>
  <c r="K52" i="8" s="1"/>
  <c r="G53" i="8"/>
  <c r="I53" i="8" s="1"/>
  <c r="DA125" i="2"/>
  <c r="DB125" i="2" s="1"/>
  <c r="DA86" i="2"/>
  <c r="DA68" i="2"/>
  <c r="DA67" i="2"/>
  <c r="DA66" i="2"/>
  <c r="DA30" i="2"/>
  <c r="DA25" i="2"/>
  <c r="DA26" i="2" s="1"/>
  <c r="DB26" i="2" s="1"/>
  <c r="DA22" i="2"/>
  <c r="DA14" i="2"/>
  <c r="DA16" i="2" s="1"/>
  <c r="G54" i="8"/>
  <c r="J54" i="8" s="1"/>
  <c r="DC125" i="2"/>
  <c r="DC86" i="2"/>
  <c r="DC68" i="2"/>
  <c r="DC67" i="2"/>
  <c r="DC66" i="2"/>
  <c r="DC65" i="2"/>
  <c r="DC30" i="2"/>
  <c r="DC25" i="2"/>
  <c r="DC22" i="2"/>
  <c r="DC14" i="2"/>
  <c r="DC16" i="2" s="1"/>
  <c r="DD22" i="2" s="1"/>
  <c r="J53" i="8"/>
  <c r="K53" i="8"/>
  <c r="G55" i="8"/>
  <c r="L55" i="8" s="1"/>
  <c r="DE125" i="2"/>
  <c r="DF125" i="2" s="1"/>
  <c r="DE86" i="2"/>
  <c r="DE68" i="2"/>
  <c r="DE67" i="2"/>
  <c r="DE66" i="2"/>
  <c r="DE65" i="2"/>
  <c r="DE30" i="2"/>
  <c r="DE25" i="2"/>
  <c r="DE22" i="2"/>
  <c r="DE26" i="2" s="1"/>
  <c r="DE14" i="2"/>
  <c r="G56" i="8"/>
  <c r="L56" i="8" s="1"/>
  <c r="DG125" i="2"/>
  <c r="DG86" i="2"/>
  <c r="DH89" i="2" s="1"/>
  <c r="DG68" i="2"/>
  <c r="DG67" i="2"/>
  <c r="DG66" i="2"/>
  <c r="DG65" i="2"/>
  <c r="DG30" i="2"/>
  <c r="DG25" i="2"/>
  <c r="DG22" i="2"/>
  <c r="DG33" i="2"/>
  <c r="DH33" i="2" s="1"/>
  <c r="DG14" i="2"/>
  <c r="N34" i="12"/>
  <c r="H34" i="12" s="1"/>
  <c r="N7" i="12"/>
  <c r="DI125" i="2"/>
  <c r="DI86" i="2"/>
  <c r="DJ89" i="2" s="1"/>
  <c r="DI68" i="2"/>
  <c r="DI67" i="2"/>
  <c r="DI66" i="2"/>
  <c r="DI65" i="2"/>
  <c r="DI30" i="2"/>
  <c r="DI25" i="2"/>
  <c r="DI22" i="2"/>
  <c r="DI14" i="2"/>
  <c r="DK125" i="2"/>
  <c r="DK86" i="2"/>
  <c r="DL89" i="2" s="1"/>
  <c r="DK68" i="2"/>
  <c r="DK67" i="2"/>
  <c r="DK66" i="2"/>
  <c r="DK65" i="2"/>
  <c r="DK30" i="2"/>
  <c r="DK25" i="2"/>
  <c r="DK22" i="2"/>
  <c r="DK26" i="2" s="1"/>
  <c r="DK31" i="2" s="1"/>
  <c r="DK14" i="2"/>
  <c r="G58" i="8"/>
  <c r="G57" i="8"/>
  <c r="J57" i="8" s="1"/>
  <c r="G60" i="8"/>
  <c r="L60" i="8" s="1"/>
  <c r="G59" i="8"/>
  <c r="K59" i="8" s="1"/>
  <c r="DM125" i="2"/>
  <c r="DM86" i="2"/>
  <c r="DN89" i="2" s="1"/>
  <c r="DM68" i="2"/>
  <c r="DM67" i="2"/>
  <c r="DM66" i="2"/>
  <c r="DM65" i="2"/>
  <c r="DM30" i="2"/>
  <c r="DN30" i="2"/>
  <c r="DM25" i="2"/>
  <c r="DM22" i="2"/>
  <c r="DM14" i="2"/>
  <c r="DO125" i="2"/>
  <c r="DP125" i="2" s="1"/>
  <c r="DO86" i="2"/>
  <c r="DP89" i="2" s="1"/>
  <c r="DO68" i="2"/>
  <c r="DO67" i="2"/>
  <c r="DO66" i="2"/>
  <c r="DO65" i="2"/>
  <c r="DO30" i="2"/>
  <c r="DO25" i="2"/>
  <c r="DO22" i="2"/>
  <c r="DO26" i="2" s="1"/>
  <c r="DO14" i="2"/>
  <c r="DQ86" i="2"/>
  <c r="G62" i="8"/>
  <c r="L62" i="8" s="1"/>
  <c r="G61" i="8"/>
  <c r="L61" i="8" s="1"/>
  <c r="DQ125" i="2"/>
  <c r="DQ68" i="2"/>
  <c r="DQ67" i="2"/>
  <c r="DQ66" i="2"/>
  <c r="DQ65" i="2"/>
  <c r="DQ30" i="2"/>
  <c r="DQ25" i="2"/>
  <c r="DQ22" i="2"/>
  <c r="DQ14" i="2"/>
  <c r="DQ16" i="2"/>
  <c r="DS125" i="2"/>
  <c r="DS126" i="2" s="1"/>
  <c r="DT126" i="2" s="1"/>
  <c r="DS86" i="2"/>
  <c r="DT89" i="2" s="1"/>
  <c r="DS68" i="2"/>
  <c r="DS67" i="2"/>
  <c r="DS66" i="2"/>
  <c r="DS65" i="2"/>
  <c r="DS30" i="2"/>
  <c r="DS25" i="2"/>
  <c r="DS22" i="2"/>
  <c r="DS26" i="2" s="1"/>
  <c r="DS14" i="2"/>
  <c r="DU125" i="2"/>
  <c r="DU86" i="2"/>
  <c r="DV89" i="2" s="1"/>
  <c r="DV101" i="2"/>
  <c r="DU68" i="2"/>
  <c r="DU67" i="2"/>
  <c r="DU66" i="2"/>
  <c r="DU65" i="2"/>
  <c r="DU30" i="2"/>
  <c r="DU25" i="2"/>
  <c r="DU22" i="2"/>
  <c r="DU14" i="2"/>
  <c r="G63" i="8"/>
  <c r="G64" i="8"/>
  <c r="L64" i="8" s="1"/>
  <c r="DW125" i="2"/>
  <c r="DW86" i="2"/>
  <c r="DX83" i="2" s="1"/>
  <c r="DW68" i="2"/>
  <c r="DW67" i="2"/>
  <c r="DW66" i="2"/>
  <c r="DW65" i="2"/>
  <c r="DW30" i="2"/>
  <c r="DW25" i="2"/>
  <c r="DW22" i="2"/>
  <c r="DW26" i="2" s="1"/>
  <c r="DW14" i="2"/>
  <c r="G65" i="8"/>
  <c r="G66" i="8"/>
  <c r="L66" i="8" s="1"/>
  <c r="EA125" i="2"/>
  <c r="DY125" i="2"/>
  <c r="DY126" i="2" s="1"/>
  <c r="DZ126" i="2" s="1"/>
  <c r="EA86" i="2"/>
  <c r="EB89" i="2" s="1"/>
  <c r="DY86" i="2"/>
  <c r="DZ89" i="2" s="1"/>
  <c r="EA68" i="2"/>
  <c r="DY68" i="2"/>
  <c r="EA67" i="2"/>
  <c r="DY67" i="2"/>
  <c r="EA66" i="2"/>
  <c r="DY66" i="2"/>
  <c r="EA65" i="2"/>
  <c r="DY65" i="2"/>
  <c r="EA30" i="2"/>
  <c r="DY30" i="2"/>
  <c r="EA25" i="2"/>
  <c r="DY25" i="2"/>
  <c r="EA22" i="2"/>
  <c r="DY22" i="2"/>
  <c r="EA14" i="2"/>
  <c r="EA33" i="2" s="1"/>
  <c r="EA16" i="2"/>
  <c r="EB30" i="2" s="1"/>
  <c r="DY14" i="2"/>
  <c r="EE86" i="2"/>
  <c r="N8" i="13"/>
  <c r="N7" i="13"/>
  <c r="N6" i="13"/>
  <c r="N5" i="13"/>
  <c r="N4" i="13"/>
  <c r="N3" i="13"/>
  <c r="EC125" i="2"/>
  <c r="EC68" i="2"/>
  <c r="EC67" i="2"/>
  <c r="EC66" i="2"/>
  <c r="EC65" i="2"/>
  <c r="EC30" i="2"/>
  <c r="EC31" i="2" s="1"/>
  <c r="EC25" i="2"/>
  <c r="EC22" i="2"/>
  <c r="EC14" i="2"/>
  <c r="EC16" i="2" s="1"/>
  <c r="ED24" i="2" s="1"/>
  <c r="EE125" i="2"/>
  <c r="EE68" i="2"/>
  <c r="EE67" i="2"/>
  <c r="EE66" i="2"/>
  <c r="EE65" i="2"/>
  <c r="EE30" i="2"/>
  <c r="EE25" i="2"/>
  <c r="EE22" i="2"/>
  <c r="EE14" i="2"/>
  <c r="G68" i="8"/>
  <c r="L68" i="8" s="1"/>
  <c r="G67" i="8"/>
  <c r="J67" i="8" s="1"/>
  <c r="G69" i="8"/>
  <c r="J69" i="8" s="1"/>
  <c r="EG125" i="2"/>
  <c r="EG86" i="2"/>
  <c r="EG68" i="2"/>
  <c r="EG67" i="2"/>
  <c r="EG66" i="2"/>
  <c r="EG65" i="2"/>
  <c r="EG30" i="2"/>
  <c r="EG25" i="2"/>
  <c r="EG26" i="2" s="1"/>
  <c r="EG31" i="2" s="1"/>
  <c r="EG22" i="2"/>
  <c r="EG14" i="2"/>
  <c r="G70" i="8"/>
  <c r="L70" i="8" s="1"/>
  <c r="EI125" i="2"/>
  <c r="EI126" i="2" s="1"/>
  <c r="EJ126" i="2" s="1"/>
  <c r="EI86" i="2"/>
  <c r="EJ89" i="2" s="1"/>
  <c r="EI68" i="2"/>
  <c r="EI67" i="2"/>
  <c r="EI66" i="2"/>
  <c r="EI65" i="2"/>
  <c r="EI30" i="2"/>
  <c r="EI25" i="2"/>
  <c r="EI22" i="2"/>
  <c r="EI33" i="2" s="1"/>
  <c r="EI14" i="2"/>
  <c r="EK65" i="2"/>
  <c r="G84" i="8"/>
  <c r="K84" i="8" s="1"/>
  <c r="G83" i="8"/>
  <c r="L83" i="8" s="1"/>
  <c r="G82" i="8"/>
  <c r="K82" i="8" s="1"/>
  <c r="FK125" i="2"/>
  <c r="FK86" i="2"/>
  <c r="FK68" i="2"/>
  <c r="FK67" i="2"/>
  <c r="FK66" i="2"/>
  <c r="FK65" i="2"/>
  <c r="FK30" i="2"/>
  <c r="FK25" i="2"/>
  <c r="FK22" i="2"/>
  <c r="FK33" i="2"/>
  <c r="FK14" i="2"/>
  <c r="FK16" i="2" s="1"/>
  <c r="FI125" i="2"/>
  <c r="FI86" i="2"/>
  <c r="FI68" i="2"/>
  <c r="FI67" i="2"/>
  <c r="FI66" i="2"/>
  <c r="FI65" i="2"/>
  <c r="FI30" i="2"/>
  <c r="FI31" i="2" s="1"/>
  <c r="FI32" i="2" s="1"/>
  <c r="FI25" i="2"/>
  <c r="FI26" i="2" s="1"/>
  <c r="FI22" i="2"/>
  <c r="FI14" i="2"/>
  <c r="FG86" i="2"/>
  <c r="FH107" i="2" s="1"/>
  <c r="FE86" i="2"/>
  <c r="FF89" i="2" s="1"/>
  <c r="FC86" i="2"/>
  <c r="FD89" i="2" s="1"/>
  <c r="FA86" i="2"/>
  <c r="FG125" i="2"/>
  <c r="FG68" i="2"/>
  <c r="FG67" i="2"/>
  <c r="FG66" i="2"/>
  <c r="FG65" i="2"/>
  <c r="FG30" i="2"/>
  <c r="FG25" i="2"/>
  <c r="FG22" i="2"/>
  <c r="FG14" i="2"/>
  <c r="FE125" i="2"/>
  <c r="FE126" i="2" s="1"/>
  <c r="FF126" i="2" s="1"/>
  <c r="FE68" i="2"/>
  <c r="FE67" i="2"/>
  <c r="FE66" i="2"/>
  <c r="FE65" i="2"/>
  <c r="FE30" i="2"/>
  <c r="FE25" i="2"/>
  <c r="FE26" i="2" s="1"/>
  <c r="FE22" i="2"/>
  <c r="FE14" i="2"/>
  <c r="FE16" i="2" s="1"/>
  <c r="FC125" i="2"/>
  <c r="FC68" i="2"/>
  <c r="FC67" i="2"/>
  <c r="FC66" i="2"/>
  <c r="FC65" i="2"/>
  <c r="FC30" i="2"/>
  <c r="FC25" i="2"/>
  <c r="FC22" i="2"/>
  <c r="FC14" i="2"/>
  <c r="FC33" i="2" s="1"/>
  <c r="EY86" i="2"/>
  <c r="EZ89" i="2" s="1"/>
  <c r="EW125" i="2"/>
  <c r="EU86" i="2"/>
  <c r="EV89" i="2" s="1"/>
  <c r="ES86" i="2"/>
  <c r="ET89" i="2" s="1"/>
  <c r="EQ86" i="2"/>
  <c r="ER89" i="2" s="1"/>
  <c r="EO86" i="2"/>
  <c r="EP124" i="2" s="1"/>
  <c r="EM86" i="2"/>
  <c r="EK86" i="2"/>
  <c r="EL89" i="2" s="1"/>
  <c r="EW86" i="2"/>
  <c r="EX122" i="2"/>
  <c r="FA68" i="2"/>
  <c r="FA67" i="2"/>
  <c r="FA66" i="2"/>
  <c r="FA65" i="2"/>
  <c r="EY68" i="2"/>
  <c r="EY67" i="2"/>
  <c r="EY66" i="2"/>
  <c r="EY65" i="2"/>
  <c r="EW68" i="2"/>
  <c r="EW67" i="2"/>
  <c r="EW66" i="2"/>
  <c r="EW65" i="2"/>
  <c r="EU68" i="2"/>
  <c r="EU67" i="2"/>
  <c r="EU66" i="2"/>
  <c r="EU65" i="2"/>
  <c r="FA125" i="2"/>
  <c r="FA30" i="2"/>
  <c r="FA25" i="2"/>
  <c r="FA22" i="2"/>
  <c r="FA33" i="2" s="1"/>
  <c r="FA14" i="2"/>
  <c r="EY125" i="2"/>
  <c r="EZ125" i="2" s="1"/>
  <c r="EY30" i="2"/>
  <c r="EZ30" i="2" s="1"/>
  <c r="EY25" i="2"/>
  <c r="EY22" i="2"/>
  <c r="EY14" i="2"/>
  <c r="EW30" i="2"/>
  <c r="EW25" i="2"/>
  <c r="EW22" i="2"/>
  <c r="EW14" i="2"/>
  <c r="ES125" i="2"/>
  <c r="ES68" i="2"/>
  <c r="ES67" i="2"/>
  <c r="ES66" i="2"/>
  <c r="ES65" i="2"/>
  <c r="EQ68" i="2"/>
  <c r="EQ67" i="2"/>
  <c r="EQ66" i="2"/>
  <c r="EQ65" i="2"/>
  <c r="EO68" i="2"/>
  <c r="EO67" i="2"/>
  <c r="EO66" i="2"/>
  <c r="EO65" i="2"/>
  <c r="EM68" i="2"/>
  <c r="EM67" i="2"/>
  <c r="EM66" i="2"/>
  <c r="EM65" i="2"/>
  <c r="EK67" i="2"/>
  <c r="EK68" i="2"/>
  <c r="EK66" i="2"/>
  <c r="G81" i="8"/>
  <c r="K81" i="8" s="1"/>
  <c r="G80" i="8"/>
  <c r="L80" i="8" s="1"/>
  <c r="G79" i="8"/>
  <c r="L79" i="8" s="1"/>
  <c r="G78" i="8"/>
  <c r="L78" i="8" s="1"/>
  <c r="G77" i="8"/>
  <c r="L77" i="8" s="1"/>
  <c r="G76" i="8"/>
  <c r="K76" i="8" s="1"/>
  <c r="G75" i="8"/>
  <c r="H75" i="8" s="1"/>
  <c r="G74" i="8"/>
  <c r="K74" i="8" s="1"/>
  <c r="G73" i="8"/>
  <c r="H73" i="8" s="1"/>
  <c r="G72" i="8"/>
  <c r="G71" i="8"/>
  <c r="I71" i="8" s="1"/>
  <c r="EK30" i="2"/>
  <c r="EK25" i="2"/>
  <c r="EK22" i="2"/>
  <c r="EK14" i="2"/>
  <c r="EQ125" i="2"/>
  <c r="EU14" i="2"/>
  <c r="EU30" i="2"/>
  <c r="EU25" i="2"/>
  <c r="EU22" i="2"/>
  <c r="EU33" i="2" s="1"/>
  <c r="EV33" i="2" s="1"/>
  <c r="P7" i="12"/>
  <c r="O7" i="12"/>
  <c r="M7" i="12"/>
  <c r="Q7" i="12"/>
  <c r="P37" i="12"/>
  <c r="O37" i="12"/>
  <c r="O38" i="12" s="1"/>
  <c r="Q37" i="12"/>
  <c r="EM14" i="2"/>
  <c r="ES14" i="2"/>
  <c r="EO14" i="2"/>
  <c r="EO16" i="2" s="1"/>
  <c r="EQ14" i="2"/>
  <c r="EQ22" i="2"/>
  <c r="EM22" i="2"/>
  <c r="EO22" i="2"/>
  <c r="ES22" i="2"/>
  <c r="ES25" i="2"/>
  <c r="EM25" i="2"/>
  <c r="EO25" i="2"/>
  <c r="EQ25" i="2"/>
  <c r="EM30" i="2"/>
  <c r="EO30" i="2"/>
  <c r="EQ30" i="2"/>
  <c r="EQ31" i="2" s="1"/>
  <c r="EQ32" i="2" s="1"/>
  <c r="ES30" i="2"/>
  <c r="EU125" i="2"/>
  <c r="EO125" i="2"/>
  <c r="EM125" i="2"/>
  <c r="EK125" i="2"/>
  <c r="K77" i="8"/>
  <c r="K83" i="8"/>
  <c r="I68" i="8"/>
  <c r="H68" i="8"/>
  <c r="I69" i="8"/>
  <c r="K69" i="8"/>
  <c r="K70" i="8"/>
  <c r="I64" i="8"/>
  <c r="H62" i="8"/>
  <c r="K60" i="8"/>
  <c r="H60" i="8"/>
  <c r="DP76" i="2"/>
  <c r="L69" i="8"/>
  <c r="M37" i="12"/>
  <c r="I78" i="8"/>
  <c r="J55" i="8"/>
  <c r="K55" i="8"/>
  <c r="I55" i="8"/>
  <c r="H55" i="8"/>
  <c r="DF73" i="2"/>
  <c r="DF117" i="2"/>
  <c r="DF116" i="2"/>
  <c r="DF77" i="2"/>
  <c r="DF113" i="2"/>
  <c r="I56" i="8"/>
  <c r="J56" i="8"/>
  <c r="DH96" i="2"/>
  <c r="DH118" i="2"/>
  <c r="DH106" i="2"/>
  <c r="J51" i="8"/>
  <c r="J52" i="8"/>
  <c r="H52" i="8"/>
  <c r="J60" i="8"/>
  <c r="I83" i="8"/>
  <c r="H71" i="8"/>
  <c r="I60" i="8"/>
  <c r="J62" i="8"/>
  <c r="I74" i="8"/>
  <c r="I80" i="8"/>
  <c r="J78" i="8"/>
  <c r="J74" i="8"/>
  <c r="K78" i="8"/>
  <c r="H78" i="8"/>
  <c r="L82" i="8"/>
  <c r="EX73" i="2"/>
  <c r="EX80" i="2"/>
  <c r="DX93" i="2"/>
  <c r="DH121" i="2"/>
  <c r="DF96" i="2"/>
  <c r="DF111" i="2"/>
  <c r="DH110" i="2"/>
  <c r="DH116" i="2"/>
  <c r="DP81" i="2"/>
  <c r="DX122" i="2"/>
  <c r="DX99" i="2"/>
  <c r="DX115" i="2"/>
  <c r="DX71" i="2"/>
  <c r="DX73" i="2"/>
  <c r="DX104" i="2"/>
  <c r="CS125" i="2"/>
  <c r="CS126" i="2" s="1"/>
  <c r="CT126" i="2" s="1"/>
  <c r="CV95" i="2"/>
  <c r="J49" i="8"/>
  <c r="I49" i="8"/>
  <c r="J50" i="8"/>
  <c r="K50" i="8"/>
  <c r="H50" i="8"/>
  <c r="L50" i="8"/>
  <c r="CP77" i="2"/>
  <c r="CP115" i="2"/>
  <c r="CP85" i="2"/>
  <c r="CP75" i="2"/>
  <c r="CP106" i="2"/>
  <c r="CP73" i="2"/>
  <c r="CP82" i="2"/>
  <c r="CP100" i="2"/>
  <c r="CP93" i="2"/>
  <c r="CP111" i="2"/>
  <c r="CP70" i="2"/>
  <c r="CP80" i="2"/>
  <c r="CP94" i="2"/>
  <c r="CP118" i="2"/>
  <c r="CO16" i="2"/>
  <c r="CP11" i="2" s="1"/>
  <c r="CP71" i="2"/>
  <c r="CP74" i="2"/>
  <c r="CP78" i="2"/>
  <c r="CP83" i="2"/>
  <c r="CP86" i="2"/>
  <c r="CP99" i="2"/>
  <c r="CP104" i="2"/>
  <c r="CP110" i="2"/>
  <c r="CP117" i="2"/>
  <c r="CP98" i="2"/>
  <c r="CP122" i="2"/>
  <c r="CP72" i="2"/>
  <c r="CP76" i="2"/>
  <c r="CP81" i="2"/>
  <c r="CP84" i="2"/>
  <c r="CP88" i="2"/>
  <c r="CP101" i="2"/>
  <c r="CP107" i="2"/>
  <c r="CP113" i="2"/>
  <c r="CP96" i="2"/>
  <c r="CP121" i="2"/>
  <c r="CP123" i="2"/>
  <c r="CP95" i="2"/>
  <c r="CP102" i="2"/>
  <c r="CP109" i="2"/>
  <c r="CP116" i="2"/>
  <c r="CP97" i="2"/>
  <c r="CP105" i="2"/>
  <c r="H45" i="8"/>
  <c r="CM16" i="2"/>
  <c r="CN30" i="2" s="1"/>
  <c r="CL88" i="2"/>
  <c r="CN83" i="2"/>
  <c r="CN102" i="2"/>
  <c r="CN95" i="2"/>
  <c r="CN71" i="2"/>
  <c r="I43" i="8"/>
  <c r="CH83" i="2"/>
  <c r="K44" i="8"/>
  <c r="H44" i="8"/>
  <c r="I42" i="8"/>
  <c r="K42" i="8"/>
  <c r="H42" i="8"/>
  <c r="CF77" i="2"/>
  <c r="CF70" i="2"/>
  <c r="CF80" i="2"/>
  <c r="CF94" i="2"/>
  <c r="CF75" i="2"/>
  <c r="CF85" i="2"/>
  <c r="CF104" i="2"/>
  <c r="CF110" i="2"/>
  <c r="CF116" i="2"/>
  <c r="CF97" i="2"/>
  <c r="CF105" i="2"/>
  <c r="CF124" i="2"/>
  <c r="CF72" i="2"/>
  <c r="CF76" i="2"/>
  <c r="CF81" i="2"/>
  <c r="CF84" i="2"/>
  <c r="CF88" i="2"/>
  <c r="CF106" i="2"/>
  <c r="CF111" i="2"/>
  <c r="CF117" i="2"/>
  <c r="CF98" i="2"/>
  <c r="CF122" i="2"/>
  <c r="CF95" i="2"/>
  <c r="CF101" i="2"/>
  <c r="CF107" i="2"/>
  <c r="CF112" i="2"/>
  <c r="CF118" i="2"/>
  <c r="CF93" i="2"/>
  <c r="CF115" i="2"/>
  <c r="CF71" i="2"/>
  <c r="CF74" i="2"/>
  <c r="CF78" i="2"/>
  <c r="CF83" i="2"/>
  <c r="CF86" i="2"/>
  <c r="CF99" i="2"/>
  <c r="CF102" i="2"/>
  <c r="CF109" i="2"/>
  <c r="CF113" i="2"/>
  <c r="CF96" i="2"/>
  <c r="CF121" i="2"/>
  <c r="CF123" i="2"/>
  <c r="J39" i="8"/>
  <c r="K40" i="8"/>
  <c r="H37" i="8"/>
  <c r="H38" i="8"/>
  <c r="BX73" i="2"/>
  <c r="BX70" i="2"/>
  <c r="BX85" i="2"/>
  <c r="BX77" i="2"/>
  <c r="BX78" i="2"/>
  <c r="BX96" i="2"/>
  <c r="BX69" i="2"/>
  <c r="BX75" i="2"/>
  <c r="BX83" i="2"/>
  <c r="BX99" i="2"/>
  <c r="BX116" i="2"/>
  <c r="BX104" i="2"/>
  <c r="BX105" i="2"/>
  <c r="BX71" i="2"/>
  <c r="BX74" i="2"/>
  <c r="BX80" i="2"/>
  <c r="BX94" i="2"/>
  <c r="BX109" i="2"/>
  <c r="BX123" i="2"/>
  <c r="BX72" i="2"/>
  <c r="BX76" i="2"/>
  <c r="BX82" i="2"/>
  <c r="BX86" i="2"/>
  <c r="BX102" i="2"/>
  <c r="BX113" i="2"/>
  <c r="BX121" i="2"/>
  <c r="BX110" i="2"/>
  <c r="BX97" i="2"/>
  <c r="BX124" i="2"/>
  <c r="BX81" i="2"/>
  <c r="BX84" i="2"/>
  <c r="BX88" i="2"/>
  <c r="BX106" i="2"/>
  <c r="BX111" i="2"/>
  <c r="BX117" i="2"/>
  <c r="BX98" i="2"/>
  <c r="BX122" i="2"/>
  <c r="BX95" i="2"/>
  <c r="BX101" i="2"/>
  <c r="BX107" i="2"/>
  <c r="BX112" i="2"/>
  <c r="BX118" i="2"/>
  <c r="BX93" i="2"/>
  <c r="J37" i="8"/>
  <c r="K37" i="8"/>
  <c r="CN14" i="2"/>
  <c r="CN16" i="2" s="1"/>
  <c r="CL77" i="2"/>
  <c r="CL102" i="2"/>
  <c r="DL81" i="2"/>
  <c r="CX85" i="2"/>
  <c r="FI16" i="2"/>
  <c r="FJ21" i="2" s="1"/>
  <c r="FJ24" i="2"/>
  <c r="DZ113" i="2"/>
  <c r="DT71" i="2"/>
  <c r="DT106" i="2"/>
  <c r="DT107" i="2"/>
  <c r="DT86" i="2"/>
  <c r="DT73" i="2"/>
  <c r="DT113" i="2"/>
  <c r="DT80" i="2"/>
  <c r="DT85" i="2"/>
  <c r="DT117" i="2"/>
  <c r="DT94" i="2"/>
  <c r="DT77" i="2"/>
  <c r="DT111" i="2"/>
  <c r="DT122" i="2"/>
  <c r="DT104" i="2"/>
  <c r="DT83" i="2"/>
  <c r="DT74" i="2"/>
  <c r="DT70" i="2"/>
  <c r="DT123" i="2"/>
  <c r="DT82" i="2"/>
  <c r="DT76" i="2"/>
  <c r="DT121" i="2"/>
  <c r="DT93" i="2"/>
  <c r="DT88" i="2"/>
  <c r="DT81" i="2"/>
  <c r="DT105" i="2"/>
  <c r="DT75" i="2"/>
  <c r="DT116" i="2"/>
  <c r="DT110" i="2"/>
  <c r="DT118" i="2"/>
  <c r="FF94" i="2"/>
  <c r="FF70" i="2"/>
  <c r="FF86" i="2"/>
  <c r="FF104" i="2"/>
  <c r="EL106" i="2"/>
  <c r="DJ104" i="2"/>
  <c r="DJ95" i="2"/>
  <c r="DA33" i="2"/>
  <c r="CF73" i="2"/>
  <c r="CF82" i="2"/>
  <c r="BR97" i="2"/>
  <c r="BR125" i="2"/>
  <c r="BR73" i="2"/>
  <c r="BP118" i="2"/>
  <c r="BP99" i="2"/>
  <c r="BP74" i="2"/>
  <c r="BP122" i="2"/>
  <c r="BP102" i="2"/>
  <c r="BP73" i="2"/>
  <c r="BP114" i="2"/>
  <c r="BP72" i="2"/>
  <c r="BP101" i="2"/>
  <c r="BP75" i="2"/>
  <c r="BP70" i="2"/>
  <c r="BP120" i="2"/>
  <c r="CV9" i="2"/>
  <c r="CV13" i="2"/>
  <c r="CN20" i="2"/>
  <c r="EL95" i="2"/>
  <c r="CC125" i="2"/>
  <c r="DN86" i="2"/>
  <c r="EZ88" i="2"/>
  <c r="EZ95" i="2"/>
  <c r="EZ86" i="2"/>
  <c r="EZ73" i="2"/>
  <c r="EZ76" i="2"/>
  <c r="FJ115" i="2"/>
  <c r="DX95" i="2"/>
  <c r="DX88" i="2"/>
  <c r="DX85" i="2"/>
  <c r="DX118" i="2"/>
  <c r="DX74" i="2"/>
  <c r="DX105" i="2"/>
  <c r="DX117" i="2"/>
  <c r="DX76" i="2"/>
  <c r="DX86" i="2"/>
  <c r="DX111" i="2"/>
  <c r="DX123" i="2"/>
  <c r="DX107" i="2"/>
  <c r="EC86" i="2"/>
  <c r="DM33" i="2"/>
  <c r="DM16" i="2"/>
  <c r="DN14" i="2" s="1"/>
  <c r="DN16" i="2" s="1"/>
  <c r="DN107" i="2"/>
  <c r="DN71" i="2"/>
  <c r="DN117" i="2"/>
  <c r="DN123" i="2"/>
  <c r="DN82" i="2"/>
  <c r="DN99" i="2"/>
  <c r="DN109" i="2"/>
  <c r="DN111" i="2"/>
  <c r="DN101" i="2"/>
  <c r="DN106" i="2"/>
  <c r="DN116" i="2"/>
  <c r="DN73" i="2"/>
  <c r="DN110" i="2"/>
  <c r="DN70" i="2"/>
  <c r="DN74" i="2"/>
  <c r="DN84" i="2"/>
  <c r="DN95" i="2"/>
  <c r="DN105" i="2"/>
  <c r="DN88" i="2"/>
  <c r="DN76" i="2"/>
  <c r="DN75" i="2"/>
  <c r="DN122" i="2"/>
  <c r="DN118" i="2"/>
  <c r="DN124" i="2"/>
  <c r="EJ77" i="2"/>
  <c r="BR77" i="2"/>
  <c r="BR104" i="2"/>
  <c r="BR120" i="2"/>
  <c r="BR69" i="2"/>
  <c r="BR124" i="2"/>
  <c r="BR99" i="2"/>
  <c r="BR74" i="2"/>
  <c r="BR115" i="2"/>
  <c r="BR94" i="2"/>
  <c r="BR96" i="2"/>
  <c r="BR84" i="2"/>
  <c r="BR116" i="2"/>
  <c r="BR108" i="2"/>
  <c r="BR82" i="2"/>
  <c r="BR83" i="2"/>
  <c r="BR78" i="2"/>
  <c r="BR70" i="2"/>
  <c r="BR100" i="2"/>
  <c r="BR121" i="2"/>
  <c r="BR88" i="2"/>
  <c r="BR105" i="2"/>
  <c r="BR112" i="2"/>
  <c r="BR118" i="2"/>
  <c r="BR113" i="2"/>
  <c r="BR114" i="2"/>
  <c r="BR111" i="2"/>
  <c r="BR122" i="2"/>
  <c r="BR93" i="2"/>
  <c r="BR75" i="2"/>
  <c r="BR72" i="2"/>
  <c r="BR123" i="2"/>
  <c r="BR71" i="2"/>
  <c r="BR86" i="2"/>
  <c r="BR106" i="2"/>
  <c r="BR107" i="2"/>
  <c r="BR117" i="2"/>
  <c r="BR95" i="2"/>
  <c r="BR109" i="2"/>
  <c r="BR81" i="2"/>
  <c r="BR101" i="2"/>
  <c r="BR85" i="2"/>
  <c r="BO26" i="2"/>
  <c r="DX125" i="2"/>
  <c r="DW126" i="2"/>
  <c r="DX126" i="2" s="1"/>
  <c r="BR110" i="2"/>
  <c r="BR102" i="2"/>
  <c r="BR98" i="2"/>
  <c r="BR80" i="2"/>
  <c r="CX77" i="2"/>
  <c r="CX107" i="2"/>
  <c r="EL88" i="2"/>
  <c r="ER82" i="2"/>
  <c r="EZ104" i="2"/>
  <c r="EZ75" i="2"/>
  <c r="EZ116" i="2"/>
  <c r="EZ80" i="2"/>
  <c r="EZ117" i="2"/>
  <c r="EZ70" i="2"/>
  <c r="EZ121" i="2"/>
  <c r="EZ118" i="2"/>
  <c r="EZ115" i="2"/>
  <c r="EZ107" i="2"/>
  <c r="EZ74" i="2"/>
  <c r="EZ81" i="2"/>
  <c r="EZ106" i="2"/>
  <c r="EZ82" i="2"/>
  <c r="EZ99" i="2"/>
  <c r="EZ77" i="2"/>
  <c r="EZ122" i="2"/>
  <c r="EZ111" i="2"/>
  <c r="EZ124" i="2"/>
  <c r="EZ71" i="2"/>
  <c r="EZ113" i="2"/>
  <c r="EZ123" i="2"/>
  <c r="CX116" i="2"/>
  <c r="CX109" i="2"/>
  <c r="CX99" i="2"/>
  <c r="CX110" i="2"/>
  <c r="CX123" i="2"/>
  <c r="CX78" i="2"/>
  <c r="CX106" i="2"/>
  <c r="CX121" i="2"/>
  <c r="CX88" i="2"/>
  <c r="CX71" i="2"/>
  <c r="CX93" i="2"/>
  <c r="CX124" i="2"/>
  <c r="CX73" i="2"/>
  <c r="CX117" i="2"/>
  <c r="CX94" i="2"/>
  <c r="CX96" i="2"/>
  <c r="CX82" i="2"/>
  <c r="CX75" i="2"/>
  <c r="CX76" i="2"/>
  <c r="CX74" i="2"/>
  <c r="CX95" i="2"/>
  <c r="FE33" i="2"/>
  <c r="DL110" i="2"/>
  <c r="ED6" i="2"/>
  <c r="EX99" i="2"/>
  <c r="DX80" i="2"/>
  <c r="DX77" i="2"/>
  <c r="DX94" i="2"/>
  <c r="DX110" i="2"/>
  <c r="DJ94" i="2"/>
  <c r="DJ73" i="2"/>
  <c r="BN83" i="2"/>
  <c r="EM16" i="2"/>
  <c r="EW16" i="2"/>
  <c r="DT99" i="2"/>
  <c r="DT101" i="2"/>
  <c r="DT115" i="2"/>
  <c r="BX108" i="2"/>
  <c r="BX115" i="2"/>
  <c r="BQ126" i="2"/>
  <c r="BR126" i="2" s="1"/>
  <c r="BP105" i="2"/>
  <c r="BP83" i="2"/>
  <c r="BP88" i="2"/>
  <c r="BP117" i="2"/>
  <c r="BP93" i="2"/>
  <c r="BP78" i="2"/>
  <c r="BP108" i="2"/>
  <c r="BP94" i="2"/>
  <c r="BP107" i="2"/>
  <c r="BP80" i="2"/>
  <c r="BP113" i="2"/>
  <c r="BP82" i="2"/>
  <c r="BP81" i="2"/>
  <c r="BP96" i="2"/>
  <c r="BP86" i="2"/>
  <c r="BP124" i="2"/>
  <c r="BP71" i="2"/>
  <c r="BP123" i="2"/>
  <c r="BP85" i="2"/>
  <c r="BP98" i="2"/>
  <c r="BP109" i="2"/>
  <c r="BP95" i="2"/>
  <c r="BP121" i="2"/>
  <c r="BP111" i="2"/>
  <c r="BP100" i="2"/>
  <c r="BP110" i="2"/>
  <c r="BP115" i="2"/>
  <c r="BP104" i="2"/>
  <c r="BP69" i="2"/>
  <c r="BP112" i="2"/>
  <c r="BP77" i="2"/>
  <c r="BP106" i="2"/>
  <c r="BP97" i="2"/>
  <c r="BP84" i="2"/>
  <c r="BP116" i="2"/>
  <c r="BP125" i="2"/>
  <c r="DN21" i="2"/>
  <c r="ED74" i="2"/>
  <c r="ED118" i="2"/>
  <c r="ED88" i="2"/>
  <c r="ED94" i="2"/>
  <c r="I31" i="8"/>
  <c r="EB14" i="2"/>
  <c r="EB9" i="2"/>
  <c r="EB20" i="2"/>
  <c r="EB29" i="2"/>
  <c r="EB7" i="2"/>
  <c r="FA26" i="2"/>
  <c r="CS33" i="2"/>
  <c r="CT125" i="2"/>
  <c r="CZ82" i="2"/>
  <c r="FF118" i="2"/>
  <c r="FF124" i="2"/>
  <c r="DZ82" i="2"/>
  <c r="DR74" i="2"/>
  <c r="CJ121" i="2"/>
  <c r="CT109" i="2"/>
  <c r="CT88" i="2"/>
  <c r="CT85" i="2"/>
  <c r="CZ84" i="2"/>
  <c r="BV97" i="2"/>
  <c r="CZ81" i="2"/>
  <c r="FF123" i="2"/>
  <c r="FF74" i="2"/>
  <c r="DZ86" i="2"/>
  <c r="DR117" i="2"/>
  <c r="CJ111" i="2"/>
  <c r="CT123" i="2"/>
  <c r="FF81" i="2"/>
  <c r="FF88" i="2"/>
  <c r="DZ77" i="2"/>
  <c r="DZ95" i="2"/>
  <c r="DR113" i="2"/>
  <c r="EV111" i="2"/>
  <c r="CJ118" i="2"/>
  <c r="CT93" i="2"/>
  <c r="CT117" i="2"/>
  <c r="BV81" i="2"/>
  <c r="BV124" i="2"/>
  <c r="BV88" i="2"/>
  <c r="ED77" i="2"/>
  <c r="DN8" i="2"/>
  <c r="BV85" i="2"/>
  <c r="BV94" i="2"/>
  <c r="CV6" i="2"/>
  <c r="CX86" i="2"/>
  <c r="CJ76" i="2"/>
  <c r="CJ88" i="2"/>
  <c r="CJ102" i="2"/>
  <c r="DH78" i="2"/>
  <c r="DH72" i="2"/>
  <c r="EL123" i="2"/>
  <c r="EL73" i="2"/>
  <c r="ET113" i="2"/>
  <c r="FD80" i="2"/>
  <c r="FD73" i="2"/>
  <c r="FD116" i="2"/>
  <c r="FD71" i="2"/>
  <c r="FD86" i="2"/>
  <c r="EC26" i="2"/>
  <c r="EC33" i="2"/>
  <c r="DN80" i="2"/>
  <c r="DN94" i="2"/>
  <c r="DJ93" i="2"/>
  <c r="DJ115" i="2"/>
  <c r="DJ85" i="2"/>
  <c r="CI16" i="2"/>
  <c r="BV100" i="2"/>
  <c r="CJ75" i="2"/>
  <c r="CJ113" i="2"/>
  <c r="CJ82" i="2"/>
  <c r="CJ124" i="2"/>
  <c r="CJ115" i="2"/>
  <c r="CJ107" i="2"/>
  <c r="CJ81" i="2"/>
  <c r="CJ110" i="2"/>
  <c r="CJ98" i="2"/>
  <c r="CJ94" i="2"/>
  <c r="CJ116" i="2"/>
  <c r="CJ123" i="2"/>
  <c r="CJ109" i="2"/>
  <c r="CJ78" i="2"/>
  <c r="CJ97" i="2"/>
  <c r="CJ93" i="2"/>
  <c r="CJ101" i="2"/>
  <c r="CJ77" i="2"/>
  <c r="CJ99" i="2"/>
  <c r="CJ117" i="2"/>
  <c r="CJ85" i="2"/>
  <c r="CJ83" i="2"/>
  <c r="CJ96" i="2"/>
  <c r="CJ95" i="2"/>
  <c r="CJ71" i="2"/>
  <c r="CJ86" i="2"/>
  <c r="CJ112" i="2"/>
  <c r="CJ84" i="2"/>
  <c r="CJ105" i="2"/>
  <c r="CJ122" i="2"/>
  <c r="CJ106" i="2"/>
  <c r="CJ72" i="2"/>
  <c r="CJ80" i="2"/>
  <c r="BV112" i="2"/>
  <c r="CJ70" i="2"/>
  <c r="CJ73" i="2"/>
  <c r="CJ74" i="2"/>
  <c r="DG16" i="2"/>
  <c r="DH76" i="2"/>
  <c r="DH80" i="2"/>
  <c r="DH100" i="2"/>
  <c r="DH73" i="2"/>
  <c r="DH85" i="2"/>
  <c r="DH113" i="2"/>
  <c r="DH95" i="2"/>
  <c r="DH74" i="2"/>
  <c r="DH82" i="2"/>
  <c r="DH84" i="2"/>
  <c r="DH105" i="2"/>
  <c r="DH99" i="2"/>
  <c r="DH104" i="2"/>
  <c r="DH86" i="2"/>
  <c r="DH75" i="2"/>
  <c r="DH70" i="2"/>
  <c r="DH81" i="2"/>
  <c r="DH109" i="2"/>
  <c r="DH122" i="2"/>
  <c r="DH71" i="2"/>
  <c r="DH123" i="2"/>
  <c r="DH101" i="2"/>
  <c r="DH88" i="2"/>
  <c r="DH124" i="2"/>
  <c r="DH117" i="2"/>
  <c r="DH93" i="2"/>
  <c r="DF84" i="2"/>
  <c r="DF71" i="2"/>
  <c r="DF101" i="2"/>
  <c r="DF110" i="2"/>
  <c r="DF86" i="2"/>
  <c r="DF97" i="2"/>
  <c r="DF85" i="2"/>
  <c r="DF88" i="2"/>
  <c r="DF124" i="2"/>
  <c r="DF104" i="2"/>
  <c r="DF74" i="2"/>
  <c r="DF75" i="2"/>
  <c r="DF109" i="2"/>
  <c r="DF115" i="2"/>
  <c r="DF106" i="2"/>
  <c r="DF76" i="2"/>
  <c r="DF94" i="2"/>
  <c r="DF123" i="2"/>
  <c r="DF70" i="2"/>
  <c r="DF122" i="2"/>
  <c r="DF107" i="2"/>
  <c r="DF82" i="2"/>
  <c r="DF121" i="2"/>
  <c r="DF83" i="2"/>
  <c r="DF81" i="2"/>
  <c r="DF105" i="2"/>
  <c r="DF98" i="2"/>
  <c r="CX104" i="2"/>
  <c r="CX70" i="2"/>
  <c r="CX118" i="2"/>
  <c r="CX102" i="2"/>
  <c r="CX84" i="2"/>
  <c r="CX97" i="2"/>
  <c r="CX72" i="2"/>
  <c r="CX105" i="2"/>
  <c r="CV8" i="2"/>
  <c r="CV21" i="2"/>
  <c r="CV113" i="2"/>
  <c r="CV104" i="2"/>
  <c r="CV123" i="2"/>
  <c r="FJ26" i="2"/>
  <c r="CI33" i="2"/>
  <c r="CM33" i="2"/>
  <c r="BV21" i="2"/>
  <c r="CD95" i="2"/>
  <c r="BV70" i="2"/>
  <c r="BV78" i="2"/>
  <c r="BV111" i="2"/>
  <c r="BV76" i="2"/>
  <c r="BV108" i="2"/>
  <c r="BV123" i="2"/>
  <c r="EX30" i="2"/>
  <c r="DN33" i="2"/>
  <c r="DN20" i="2"/>
  <c r="DJ118" i="2"/>
  <c r="EN30" i="2"/>
  <c r="DN9" i="2"/>
  <c r="BT83" i="2"/>
  <c r="DJ76" i="2"/>
  <c r="DZ76" i="2"/>
  <c r="BV74" i="2"/>
  <c r="BV71" i="2"/>
  <c r="BV110" i="2"/>
  <c r="BV116" i="2"/>
  <c r="BV82" i="2"/>
  <c r="BV107" i="2"/>
  <c r="BV98" i="2"/>
  <c r="BV95" i="2"/>
  <c r="BV77" i="2"/>
  <c r="DJ86" i="2"/>
  <c r="DJ72" i="2"/>
  <c r="DJ116" i="2"/>
  <c r="DJ84" i="2"/>
  <c r="FF117" i="2"/>
  <c r="FF73" i="2"/>
  <c r="FF99" i="2"/>
  <c r="DZ110" i="2"/>
  <c r="BV113" i="2"/>
  <c r="EV117" i="2"/>
  <c r="CL96" i="2"/>
  <c r="CL100" i="2"/>
  <c r="CL84" i="2"/>
  <c r="CL116" i="2"/>
  <c r="CL98" i="2"/>
  <c r="CB115" i="2"/>
  <c r="CN77" i="2"/>
  <c r="CN74" i="2"/>
  <c r="CS16" i="2"/>
  <c r="DJ113" i="2"/>
  <c r="DJ80" i="2"/>
  <c r="CB110" i="2"/>
  <c r="CB99" i="2"/>
  <c r="CB117" i="2"/>
  <c r="CB95" i="2"/>
  <c r="CB109" i="2"/>
  <c r="CB76" i="2"/>
  <c r="CB101" i="2"/>
  <c r="CB93" i="2"/>
  <c r="CB123" i="2"/>
  <c r="CB84" i="2"/>
  <c r="EX15" i="2"/>
  <c r="BV109" i="2"/>
  <c r="BV84" i="2"/>
  <c r="BV121" i="2"/>
  <c r="BV99" i="2"/>
  <c r="BV106" i="2"/>
  <c r="BV117" i="2"/>
  <c r="BV80" i="2"/>
  <c r="BV72" i="2"/>
  <c r="BV122" i="2"/>
  <c r="DJ75" i="2"/>
  <c r="DJ124" i="2"/>
  <c r="DJ106" i="2"/>
  <c r="DJ105" i="2"/>
  <c r="DJ83" i="2"/>
  <c r="BV75" i="2"/>
  <c r="BV118" i="2"/>
  <c r="CB122" i="2"/>
  <c r="EN75" i="2"/>
  <c r="EN122" i="2"/>
  <c r="EN124" i="2"/>
  <c r="EN113" i="2"/>
  <c r="EN94" i="2"/>
  <c r="EN86" i="2"/>
  <c r="FF115" i="2"/>
  <c r="FF122" i="2"/>
  <c r="FF80" i="2"/>
  <c r="FF106" i="2"/>
  <c r="FL99" i="2"/>
  <c r="FL110" i="2"/>
  <c r="CN109" i="2"/>
  <c r="CN107" i="2"/>
  <c r="CN106" i="2"/>
  <c r="CN80" i="2"/>
  <c r="CN122" i="2"/>
  <c r="CN123" i="2"/>
  <c r="CN82" i="2"/>
  <c r="CN93" i="2"/>
  <c r="CN84" i="2"/>
  <c r="CN96" i="2"/>
  <c r="CN94" i="2"/>
  <c r="CN115" i="2"/>
  <c r="CN73" i="2"/>
  <c r="CN117" i="2"/>
  <c r="CN124" i="2"/>
  <c r="CN105" i="2"/>
  <c r="CN100" i="2"/>
  <c r="CN88" i="2"/>
  <c r="CN86" i="2"/>
  <c r="CN101" i="2"/>
  <c r="CN72" i="2"/>
  <c r="CN110" i="2"/>
  <c r="CN112" i="2"/>
  <c r="CN99" i="2"/>
  <c r="CN116" i="2"/>
  <c r="CN70" i="2"/>
  <c r="CN81" i="2"/>
  <c r="CN98" i="2"/>
  <c r="CN75" i="2"/>
  <c r="CN113" i="2"/>
  <c r="CN76" i="2"/>
  <c r="CN104" i="2"/>
  <c r="CN85" i="2"/>
  <c r="CL107" i="2"/>
  <c r="CL101" i="2"/>
  <c r="CL74" i="2"/>
  <c r="CL86" i="2"/>
  <c r="CL106" i="2"/>
  <c r="CL97" i="2"/>
  <c r="CL76" i="2"/>
  <c r="CL124" i="2"/>
  <c r="CL104" i="2"/>
  <c r="CL118" i="2"/>
  <c r="CL115" i="2"/>
  <c r="CL123" i="2"/>
  <c r="CL72" i="2"/>
  <c r="CL71" i="2"/>
  <c r="CL70" i="2"/>
  <c r="CL78" i="2"/>
  <c r="CH101" i="2"/>
  <c r="CH121" i="2"/>
  <c r="CA16" i="2"/>
  <c r="BZ98" i="2"/>
  <c r="BZ100" i="2"/>
  <c r="BZ117" i="2"/>
  <c r="BZ106" i="2"/>
  <c r="BZ71" i="2"/>
  <c r="BZ83" i="2"/>
  <c r="BZ116" i="2"/>
  <c r="BZ70" i="2"/>
  <c r="BZ94" i="2"/>
  <c r="BZ112" i="2"/>
  <c r="BZ109" i="2"/>
  <c r="BZ123" i="2"/>
  <c r="BZ111" i="2"/>
  <c r="BZ69" i="2"/>
  <c r="BZ107" i="2"/>
  <c r="BZ104" i="2"/>
  <c r="BZ80" i="2"/>
  <c r="BZ110" i="2"/>
  <c r="BZ122" i="2"/>
  <c r="BZ95" i="2"/>
  <c r="BZ96" i="2"/>
  <c r="EX13" i="2"/>
  <c r="BT116" i="2"/>
  <c r="DJ101" i="2"/>
  <c r="EX9" i="2"/>
  <c r="DI126" i="2"/>
  <c r="DJ126" i="2" s="1"/>
  <c r="BT82" i="2"/>
  <c r="BV105" i="2"/>
  <c r="BV96" i="2"/>
  <c r="BV101" i="2"/>
  <c r="BV69" i="2"/>
  <c r="BV73" i="2"/>
  <c r="BV104" i="2"/>
  <c r="BV115" i="2"/>
  <c r="BV102" i="2"/>
  <c r="BV86" i="2"/>
  <c r="DJ99" i="2"/>
  <c r="DJ100" i="2"/>
  <c r="DJ110" i="2"/>
  <c r="DJ81" i="2"/>
  <c r="DJ117" i="2"/>
  <c r="BV93" i="2"/>
  <c r="CB106" i="2"/>
  <c r="CB75" i="2"/>
  <c r="BZ101" i="2"/>
  <c r="BZ86" i="2"/>
  <c r="CD70" i="2"/>
  <c r="DB7" i="2"/>
  <c r="CZ77" i="2"/>
  <c r="CT124" i="2"/>
  <c r="CT73" i="2"/>
  <c r="CT75" i="2"/>
  <c r="CT104" i="2"/>
  <c r="CT122" i="2"/>
  <c r="CT81" i="2"/>
  <c r="CT111" i="2"/>
  <c r="CT95" i="2"/>
  <c r="CT96" i="2"/>
  <c r="CT74" i="2"/>
  <c r="CT99" i="2"/>
  <c r="CT97" i="2"/>
  <c r="CT100" i="2"/>
  <c r="CT80" i="2"/>
  <c r="CT110" i="2"/>
  <c r="CT84" i="2"/>
  <c r="CT118" i="2"/>
  <c r="CT101" i="2"/>
  <c r="CT121" i="2"/>
  <c r="CT78" i="2"/>
  <c r="CT102" i="2"/>
  <c r="CT105" i="2"/>
  <c r="CT82" i="2"/>
  <c r="CT70" i="2"/>
  <c r="CT94" i="2"/>
  <c r="CT98" i="2"/>
  <c r="CT76" i="2"/>
  <c r="CT106" i="2"/>
  <c r="CT115" i="2"/>
  <c r="CT113" i="2"/>
  <c r="CT71" i="2"/>
  <c r="CT86" i="2"/>
  <c r="CT116" i="2"/>
  <c r="CW26" i="2"/>
  <c r="CK26" i="2"/>
  <c r="CK31" i="2" s="1"/>
  <c r="CK32" i="2" s="1"/>
  <c r="CC26" i="2"/>
  <c r="CD26" i="2" s="1"/>
  <c r="CB125" i="2"/>
  <c r="BU33" i="2"/>
  <c r="BV33" i="2" s="1"/>
  <c r="CS26" i="2"/>
  <c r="CS31" i="2"/>
  <c r="EQ126" i="2"/>
  <c r="ER126" i="2" s="1"/>
  <c r="BT105" i="2"/>
  <c r="BT93" i="2"/>
  <c r="BT97" i="2"/>
  <c r="BT115" i="2"/>
  <c r="BT77" i="2"/>
  <c r="BT122" i="2"/>
  <c r="ED29" i="2"/>
  <c r="BT101" i="2"/>
  <c r="CV97" i="2"/>
  <c r="CV122" i="2"/>
  <c r="CV96" i="2"/>
  <c r="EN22" i="2"/>
  <c r="FG16" i="2"/>
  <c r="FH94" i="2"/>
  <c r="FH111" i="2"/>
  <c r="EI16" i="2"/>
  <c r="EJ14" i="2" s="1"/>
  <c r="EJ118" i="2"/>
  <c r="EJ73" i="2"/>
  <c r="EJ113" i="2"/>
  <c r="EJ81" i="2"/>
  <c r="EJ110" i="2"/>
  <c r="EJ121" i="2"/>
  <c r="EJ74" i="2"/>
  <c r="EJ99" i="2"/>
  <c r="EJ122" i="2"/>
  <c r="EJ95" i="2"/>
  <c r="EJ117" i="2"/>
  <c r="EJ107" i="2"/>
  <c r="EJ76" i="2"/>
  <c r="EJ115" i="2"/>
  <c r="EJ94" i="2"/>
  <c r="EJ86" i="2"/>
  <c r="EJ123" i="2"/>
  <c r="EJ71" i="2"/>
  <c r="EG16" i="2"/>
  <c r="EH81" i="2"/>
  <c r="EH104" i="2"/>
  <c r="EH74" i="2"/>
  <c r="EG126" i="2"/>
  <c r="EH126" i="2"/>
  <c r="EH113" i="2"/>
  <c r="CQ16" i="2"/>
  <c r="CA26" i="2"/>
  <c r="CA31" i="2"/>
  <c r="CA32" i="2" s="1"/>
  <c r="CA33" i="2"/>
  <c r="BY33" i="2"/>
  <c r="BZ33" i="2"/>
  <c r="BY26" i="2"/>
  <c r="BW125" i="2"/>
  <c r="BW126" i="2"/>
  <c r="BX126" i="2" s="1"/>
  <c r="BX100" i="2"/>
  <c r="BT75" i="2"/>
  <c r="BT117" i="2"/>
  <c r="BT121" i="2"/>
  <c r="BT86" i="2"/>
  <c r="BT111" i="2"/>
  <c r="BT81" i="2"/>
  <c r="CV111" i="2"/>
  <c r="CV78" i="2"/>
  <c r="DD28" i="2"/>
  <c r="DD9" i="2"/>
  <c r="DD11" i="2"/>
  <c r="DD24" i="2"/>
  <c r="DD8" i="2"/>
  <c r="DD21" i="2"/>
  <c r="DD13" i="2"/>
  <c r="DD20" i="2"/>
  <c r="DD6" i="2"/>
  <c r="DD14" i="2"/>
  <c r="DD16" i="2" s="1"/>
  <c r="DB105" i="2"/>
  <c r="ED30" i="2"/>
  <c r="ED14" i="2"/>
  <c r="CV101" i="2"/>
  <c r="CV84" i="2"/>
  <c r="CV81" i="2"/>
  <c r="CV71" i="2"/>
  <c r="CV86" i="2"/>
  <c r="CV117" i="2"/>
  <c r="CV70" i="2"/>
  <c r="CV94" i="2"/>
  <c r="CV93" i="2"/>
  <c r="CV109" i="2"/>
  <c r="CV77" i="2"/>
  <c r="CV121" i="2"/>
  <c r="CV107" i="2"/>
  <c r="CV88" i="2"/>
  <c r="CV74" i="2"/>
  <c r="CV99" i="2"/>
  <c r="CV98" i="2"/>
  <c r="CV75" i="2"/>
  <c r="CV106" i="2"/>
  <c r="CV115" i="2"/>
  <c r="CV116" i="2"/>
  <c r="CV124" i="2"/>
  <c r="CV82" i="2"/>
  <c r="CV76" i="2"/>
  <c r="CV72" i="2"/>
  <c r="CV83" i="2"/>
  <c r="CV110" i="2"/>
  <c r="CV85" i="2"/>
  <c r="CV118" i="2"/>
  <c r="CV102" i="2"/>
  <c r="CV105" i="2"/>
  <c r="BT114" i="2"/>
  <c r="BT85" i="2"/>
  <c r="BT88" i="2"/>
  <c r="BT118" i="2"/>
  <c r="BT109" i="2"/>
  <c r="BT69" i="2"/>
  <c r="BT108" i="2"/>
  <c r="BT76" i="2"/>
  <c r="BT72" i="2"/>
  <c r="BT80" i="2"/>
  <c r="BT110" i="2"/>
  <c r="BT100" i="2"/>
  <c r="BT107" i="2"/>
  <c r="BT71" i="2"/>
  <c r="BT124" i="2"/>
  <c r="BT95" i="2"/>
  <c r="BT84" i="2"/>
  <c r="BT123" i="2"/>
  <c r="BT96" i="2"/>
  <c r="BT113" i="2"/>
  <c r="BT73" i="2"/>
  <c r="ED20" i="2"/>
  <c r="ED15" i="2"/>
  <c r="BT104" i="2"/>
  <c r="BT70" i="2"/>
  <c r="CV80" i="2"/>
  <c r="CV73" i="2"/>
  <c r="EB15" i="2"/>
  <c r="EB21" i="2"/>
  <c r="DZ71" i="2"/>
  <c r="DZ105" i="2"/>
  <c r="DZ74" i="2"/>
  <c r="DZ123" i="2"/>
  <c r="DZ99" i="2"/>
  <c r="DZ122" i="2"/>
  <c r="DZ88" i="2"/>
  <c r="DZ93" i="2"/>
  <c r="DZ106" i="2"/>
  <c r="DZ104" i="2"/>
  <c r="DZ116" i="2"/>
  <c r="DZ115" i="2"/>
  <c r="DZ70" i="2"/>
  <c r="DZ124" i="2"/>
  <c r="DZ80" i="2"/>
  <c r="DZ94" i="2"/>
  <c r="DZ118" i="2"/>
  <c r="DZ121" i="2"/>
  <c r="DZ81" i="2"/>
  <c r="DZ111" i="2"/>
  <c r="DZ75" i="2"/>
  <c r="DZ117" i="2"/>
  <c r="DZ85" i="2"/>
  <c r="DZ73" i="2"/>
  <c r="DR71" i="2"/>
  <c r="DR95" i="2"/>
  <c r="DR86" i="2"/>
  <c r="DR107" i="2"/>
  <c r="DR73" i="2"/>
  <c r="DR84" i="2"/>
  <c r="DR83" i="2"/>
  <c r="DR121" i="2"/>
  <c r="DR104" i="2"/>
  <c r="DR99" i="2"/>
  <c r="DR77" i="2"/>
  <c r="DR93" i="2"/>
  <c r="DR82" i="2"/>
  <c r="DR109" i="2"/>
  <c r="DR115" i="2"/>
  <c r="BT112" i="2"/>
  <c r="ED33" i="2"/>
  <c r="DE31" i="2"/>
  <c r="BU26" i="2"/>
  <c r="EB33" i="2"/>
  <c r="BT125" i="2"/>
  <c r="CX125" i="2"/>
  <c r="CA126" i="2"/>
  <c r="CB126" i="2"/>
  <c r="CD125" i="2"/>
  <c r="FG126" i="2"/>
  <c r="FH126" i="2" s="1"/>
  <c r="EX21" i="2"/>
  <c r="FJ7" i="2"/>
  <c r="CP33" i="2"/>
  <c r="ED26" i="2"/>
  <c r="CR98" i="2"/>
  <c r="EN80" i="2"/>
  <c r="EN110" i="2"/>
  <c r="EN70" i="2"/>
  <c r="EN104" i="2"/>
  <c r="EN71" i="2"/>
  <c r="EN74" i="2"/>
  <c r="EN111" i="2"/>
  <c r="EN73" i="2"/>
  <c r="EN81" i="2"/>
  <c r="EN88" i="2"/>
  <c r="EN116" i="2"/>
  <c r="EN76" i="2"/>
  <c r="EN99" i="2"/>
  <c r="EN95" i="2"/>
  <c r="EN117" i="2"/>
  <c r="EN107" i="2"/>
  <c r="EN77" i="2"/>
  <c r="EN118" i="2"/>
  <c r="EN121" i="2"/>
  <c r="EN82" i="2"/>
  <c r="EN123" i="2"/>
  <c r="EN115" i="2"/>
  <c r="EV81" i="2"/>
  <c r="FF113" i="2"/>
  <c r="FF82" i="2"/>
  <c r="FF116" i="2"/>
  <c r="FF107" i="2"/>
  <c r="FF121" i="2"/>
  <c r="FF76" i="2"/>
  <c r="FF95" i="2"/>
  <c r="FF110" i="2"/>
  <c r="FF75" i="2"/>
  <c r="FL81" i="2"/>
  <c r="FL117" i="2"/>
  <c r="FL76" i="2"/>
  <c r="FL80" i="2"/>
  <c r="FL116" i="2"/>
  <c r="FL107" i="2"/>
  <c r="FL106" i="2"/>
  <c r="FL125" i="2"/>
  <c r="FL82" i="2"/>
  <c r="EA26" i="2"/>
  <c r="EB22" i="2"/>
  <c r="DN81" i="2"/>
  <c r="DN104" i="2"/>
  <c r="DN72" i="2"/>
  <c r="DN121" i="2"/>
  <c r="DN93" i="2"/>
  <c r="DN96" i="2"/>
  <c r="DN83" i="2"/>
  <c r="DL121" i="2"/>
  <c r="DL84" i="2"/>
  <c r="DL107" i="2"/>
  <c r="DL115" i="2"/>
  <c r="DL94" i="2"/>
  <c r="DL106" i="2"/>
  <c r="DL100" i="2"/>
  <c r="DL85" i="2"/>
  <c r="DL86" i="2"/>
  <c r="DL105" i="2"/>
  <c r="DL116" i="2"/>
  <c r="DL80" i="2"/>
  <c r="DL123" i="2"/>
  <c r="DL73" i="2"/>
  <c r="DL109" i="2"/>
  <c r="DL118" i="2"/>
  <c r="DL83" i="2"/>
  <c r="DL72" i="2"/>
  <c r="DL113" i="2"/>
  <c r="DL124" i="2"/>
  <c r="DH125" i="2"/>
  <c r="DG126" i="2"/>
  <c r="DH126" i="2" s="1"/>
  <c r="CW16" i="2"/>
  <c r="CW33" i="2"/>
  <c r="CI125" i="2"/>
  <c r="CJ100" i="2"/>
  <c r="CG33" i="2"/>
  <c r="CG16" i="2"/>
  <c r="CH122" i="2"/>
  <c r="CH77" i="2"/>
  <c r="CH94" i="2"/>
  <c r="CH116" i="2"/>
  <c r="CH76" i="2"/>
  <c r="CQ26" i="2"/>
  <c r="CR26" i="2" s="1"/>
  <c r="CQ33" i="2"/>
  <c r="CR33" i="2" s="1"/>
  <c r="EK16" i="2"/>
  <c r="CR97" i="2"/>
  <c r="CR109" i="2"/>
  <c r="CR82" i="2"/>
  <c r="CR121" i="2"/>
  <c r="CR75" i="2"/>
  <c r="CR88" i="2"/>
  <c r="CR113" i="2"/>
  <c r="CR96" i="2"/>
  <c r="CR110" i="2"/>
  <c r="CR74" i="2"/>
  <c r="CV7" i="2"/>
  <c r="CV28" i="2"/>
  <c r="CC33" i="2"/>
  <c r="CD33" i="2" s="1"/>
  <c r="BW33" i="2"/>
  <c r="BX33" i="2" s="1"/>
  <c r="BW16" i="2"/>
  <c r="BX20" i="2"/>
  <c r="EM26" i="2"/>
  <c r="EW26" i="2"/>
  <c r="EW31" i="2"/>
  <c r="EW32" i="2" s="1"/>
  <c r="FK126" i="2"/>
  <c r="FL126" i="2" s="1"/>
  <c r="DM126" i="2"/>
  <c r="DN126" i="2" s="1"/>
  <c r="DL125" i="2"/>
  <c r="EM126" i="2"/>
  <c r="EN126" i="2" s="1"/>
  <c r="EK26" i="2"/>
  <c r="FK26" i="2"/>
  <c r="FK31" i="2"/>
  <c r="BO126" i="2"/>
  <c r="BP126" i="2" s="1"/>
  <c r="EE126" i="2"/>
  <c r="EF126" i="2" s="1"/>
  <c r="DK126" i="2"/>
  <c r="DL126" i="2" s="1"/>
  <c r="BN125" i="2"/>
  <c r="DN125" i="2"/>
  <c r="BV29" i="2"/>
  <c r="BV9" i="2"/>
  <c r="BV6" i="2"/>
  <c r="BV10" i="2"/>
  <c r="ET125" i="2"/>
  <c r="DV124" i="2"/>
  <c r="DV122" i="2"/>
  <c r="DV85" i="2"/>
  <c r="DV88" i="2"/>
  <c r="DV123" i="2"/>
  <c r="DV116" i="2"/>
  <c r="DV118" i="2"/>
  <c r="DV104" i="2"/>
  <c r="DV106" i="2"/>
  <c r="DV86" i="2"/>
  <c r="DV77" i="2"/>
  <c r="DU126" i="2"/>
  <c r="DV126" i="2" s="1"/>
  <c r="DV111" i="2"/>
  <c r="DV82" i="2"/>
  <c r="DV73" i="2"/>
  <c r="DV110" i="2"/>
  <c r="DV94" i="2"/>
  <c r="DV105" i="2"/>
  <c r="DV121" i="2"/>
  <c r="DV117" i="2"/>
  <c r="DV93" i="2"/>
  <c r="DV74" i="2"/>
  <c r="DV113" i="2"/>
  <c r="DV75" i="2"/>
  <c r="DR125" i="2"/>
  <c r="DQ126" i="2"/>
  <c r="DR126" i="2" s="1"/>
  <c r="EN28" i="2"/>
  <c r="EN13" i="2"/>
  <c r="DV125" i="2"/>
  <c r="BV11" i="2"/>
  <c r="BV20" i="2"/>
  <c r="CP29" i="2"/>
  <c r="CP7" i="2"/>
  <c r="CP20" i="2"/>
  <c r="CP13" i="2"/>
  <c r="DV107" i="2"/>
  <c r="DV80" i="2"/>
  <c r="FB110" i="2"/>
  <c r="FB99" i="2"/>
  <c r="FB71" i="2"/>
  <c r="FB111" i="2"/>
  <c r="FB115" i="2"/>
  <c r="FB116" i="2"/>
  <c r="FB70" i="2"/>
  <c r="FB123" i="2"/>
  <c r="FB118" i="2"/>
  <c r="FB94" i="2"/>
  <c r="FB82" i="2"/>
  <c r="FB95" i="2"/>
  <c r="FB107" i="2"/>
  <c r="FB76" i="2"/>
  <c r="FB117" i="2"/>
  <c r="FA126" i="2"/>
  <c r="FB126" i="2"/>
  <c r="FB81" i="2"/>
  <c r="FI33" i="2"/>
  <c r="FJ33" i="2"/>
  <c r="FJ14" i="2"/>
  <c r="FJ106" i="2"/>
  <c r="FJ116" i="2"/>
  <c r="FJ73" i="2"/>
  <c r="FJ107" i="2"/>
  <c r="FJ82" i="2"/>
  <c r="FJ117" i="2"/>
  <c r="FJ94" i="2"/>
  <c r="FJ111" i="2"/>
  <c r="FJ99" i="2"/>
  <c r="FJ124" i="2"/>
  <c r="FJ121" i="2"/>
  <c r="FJ70" i="2"/>
  <c r="FJ95" i="2"/>
  <c r="FJ74" i="2"/>
  <c r="FJ125" i="2"/>
  <c r="FJ71" i="2"/>
  <c r="FJ80" i="2"/>
  <c r="FJ104" i="2"/>
  <c r="FJ118" i="2"/>
  <c r="FI126" i="2"/>
  <c r="FJ126" i="2" s="1"/>
  <c r="FJ122" i="2"/>
  <c r="BM26" i="2"/>
  <c r="BM31" i="2" s="1"/>
  <c r="EN9" i="2"/>
  <c r="EN14" i="2"/>
  <c r="EN20" i="2"/>
  <c r="EX7" i="2"/>
  <c r="EX29" i="2"/>
  <c r="EX25" i="2"/>
  <c r="EX20" i="2"/>
  <c r="DN29" i="2"/>
  <c r="DN6" i="2"/>
  <c r="DV83" i="2"/>
  <c r="EM33" i="2"/>
  <c r="EN33" i="2" s="1"/>
  <c r="BV28" i="2"/>
  <c r="BV22" i="2"/>
  <c r="DQ33" i="2"/>
  <c r="FJ81" i="2"/>
  <c r="FB104" i="2"/>
  <c r="FB125" i="2"/>
  <c r="FB73" i="2"/>
  <c r="FJ110" i="2"/>
  <c r="DC26" i="2"/>
  <c r="DC31" i="2" s="1"/>
  <c r="CT28" i="2"/>
  <c r="DV81" i="2"/>
  <c r="FA16" i="2"/>
  <c r="FJ22" i="2"/>
  <c r="FJ30" i="2"/>
  <c r="FJ25" i="2"/>
  <c r="FJ13" i="2"/>
  <c r="FJ29" i="2"/>
  <c r="FJ9" i="2"/>
  <c r="FJ15" i="2"/>
  <c r="FJ16" i="2" s="1"/>
  <c r="FJ20" i="2"/>
  <c r="FJ8" i="2"/>
  <c r="DR30" i="2"/>
  <c r="EN8" i="2"/>
  <c r="EN25" i="2"/>
  <c r="DV95" i="2"/>
  <c r="DR29" i="2"/>
  <c r="BV25" i="2"/>
  <c r="EN6" i="2"/>
  <c r="EN24" i="2"/>
  <c r="EN15" i="2"/>
  <c r="EX24" i="2"/>
  <c r="EX14" i="2"/>
  <c r="EX28" i="2"/>
  <c r="BV8" i="2"/>
  <c r="DV115" i="2"/>
  <c r="DR24" i="2"/>
  <c r="BV7" i="2"/>
  <c r="BV13" i="2"/>
  <c r="BV14" i="2"/>
  <c r="BV16" i="2" s="1"/>
  <c r="FB122" i="2"/>
  <c r="FB121" i="2"/>
  <c r="FB124" i="2"/>
  <c r="FJ28" i="2"/>
  <c r="FL7" i="2"/>
  <c r="FL20" i="2"/>
  <c r="FJ76" i="2"/>
  <c r="CC31" i="2"/>
  <c r="CC32" i="2" s="1"/>
  <c r="DV71" i="2"/>
  <c r="EO26" i="2"/>
  <c r="ED28" i="2"/>
  <c r="ED7" i="2"/>
  <c r="EX123" i="2"/>
  <c r="EX77" i="2"/>
  <c r="EX86" i="2"/>
  <c r="FF9" i="2"/>
  <c r="FF29" i="2"/>
  <c r="CV10" i="2"/>
  <c r="CV14" i="2"/>
  <c r="CV16" i="2" s="1"/>
  <c r="CV29" i="2"/>
  <c r="FH28" i="2"/>
  <c r="ED8" i="2"/>
  <c r="ED13" i="2"/>
  <c r="ED22" i="2"/>
  <c r="ED25" i="2"/>
  <c r="ED21" i="2"/>
  <c r="ED9" i="2"/>
  <c r="EL77" i="2"/>
  <c r="EL125" i="2"/>
  <c r="EL71" i="2"/>
  <c r="EL80" i="2"/>
  <c r="ER115" i="2"/>
  <c r="ER121" i="2"/>
  <c r="ER70" i="2"/>
  <c r="EZ110" i="2"/>
  <c r="EZ94" i="2"/>
  <c r="DN115" i="2"/>
  <c r="DR81" i="2"/>
  <c r="DX75" i="2"/>
  <c r="DX70" i="2"/>
  <c r="DX121" i="2"/>
  <c r="DL111" i="2"/>
  <c r="FC16" i="2"/>
  <c r="FF125" i="2"/>
  <c r="FF111" i="2"/>
  <c r="FL94" i="2"/>
  <c r="FF71" i="2"/>
  <c r="DP80" i="2"/>
  <c r="DP122" i="2"/>
  <c r="DX116" i="2"/>
  <c r="DJ82" i="2"/>
  <c r="FL122" i="2"/>
  <c r="FL111" i="2"/>
  <c r="DP117" i="2"/>
  <c r="FH115" i="2"/>
  <c r="FH70" i="2"/>
  <c r="BK76" i="2"/>
  <c r="EJ106" i="2"/>
  <c r="EJ88" i="2"/>
  <c r="DN77" i="2"/>
  <c r="DN85" i="2"/>
  <c r="DN113" i="2"/>
  <c r="CX81" i="2"/>
  <c r="CX122" i="2"/>
  <c r="BL100" i="2"/>
  <c r="BJ126" i="2"/>
  <c r="BK126" i="2" s="1"/>
  <c r="BK124" i="2"/>
  <c r="BK111" i="2"/>
  <c r="BK88" i="2"/>
  <c r="BK85" i="2"/>
  <c r="BK78" i="2"/>
  <c r="BK73" i="2"/>
  <c r="BK115" i="2"/>
  <c r="BK110" i="2"/>
  <c r="BK94" i="2"/>
  <c r="BK82" i="2"/>
  <c r="BK77" i="2"/>
  <c r="BK72" i="2"/>
  <c r="BK117" i="2"/>
  <c r="BK101" i="2"/>
  <c r="BK84" i="2"/>
  <c r="BK80" i="2"/>
  <c r="BK74" i="2"/>
  <c r="BK71" i="2"/>
  <c r="BI83" i="2"/>
  <c r="BI73" i="2"/>
  <c r="BI104" i="2"/>
  <c r="BI98" i="2"/>
  <c r="BI84" i="2"/>
  <c r="BI71" i="2"/>
  <c r="EJ82" i="2"/>
  <c r="FL74" i="2"/>
  <c r="FL104" i="2"/>
  <c r="FL73" i="2"/>
  <c r="FL118" i="2"/>
  <c r="FL86" i="2"/>
  <c r="DP99" i="2"/>
  <c r="DP94" i="2"/>
  <c r="BK69" i="2"/>
  <c r="BK104" i="2"/>
  <c r="DH83" i="2"/>
  <c r="DH115" i="2"/>
  <c r="DH107" i="2"/>
  <c r="DH111" i="2"/>
  <c r="DH77" i="2"/>
  <c r="DF99" i="2"/>
  <c r="DF118" i="2"/>
  <c r="DF100" i="2"/>
  <c r="DF93" i="2"/>
  <c r="DF95" i="2"/>
  <c r="DF80" i="2"/>
  <c r="DF72" i="2"/>
  <c r="EN125" i="2"/>
  <c r="BT98" i="2"/>
  <c r="BT106" i="2"/>
  <c r="BT94" i="2"/>
  <c r="BT74" i="2"/>
  <c r="BN120" i="2"/>
  <c r="BU125" i="2"/>
  <c r="BU126" i="2" s="1"/>
  <c r="BV126" i="2" s="1"/>
  <c r="EH121" i="2"/>
  <c r="EH107" i="2"/>
  <c r="EH123" i="2"/>
  <c r="EH75" i="2"/>
  <c r="ED81" i="2"/>
  <c r="ED113" i="2"/>
  <c r="EH125" i="2"/>
  <c r="EH118" i="2"/>
  <c r="EH124" i="2"/>
  <c r="EH116" i="2"/>
  <c r="EH82" i="2"/>
  <c r="EH77" i="2"/>
  <c r="EA126" i="2"/>
  <c r="EB126" i="2" s="1"/>
  <c r="EL75" i="2"/>
  <c r="EB115" i="2"/>
  <c r="EB81" i="2"/>
  <c r="EL122" i="2"/>
  <c r="FD111" i="2"/>
  <c r="FD81" i="2"/>
  <c r="EP113" i="2"/>
  <c r="EP81" i="2"/>
  <c r="EP75" i="2"/>
  <c r="EH76" i="2"/>
  <c r="CH93" i="2"/>
  <c r="CH104" i="2"/>
  <c r="CH70" i="2"/>
  <c r="DJ70" i="2"/>
  <c r="FH74" i="2"/>
  <c r="EV125" i="2"/>
  <c r="EV118" i="2"/>
  <c r="EV75" i="2"/>
  <c r="DT95" i="2"/>
  <c r="DT124" i="2"/>
  <c r="DB83" i="2"/>
  <c r="DB84" i="2"/>
  <c r="DB124" i="2"/>
  <c r="DB78" i="2"/>
  <c r="DB72" i="2"/>
  <c r="DB106" i="2"/>
  <c r="DB113" i="2"/>
  <c r="DB122" i="2"/>
  <c r="DB100" i="2"/>
  <c r="CB97" i="2"/>
  <c r="CB86" i="2"/>
  <c r="CB71" i="2"/>
  <c r="CB77" i="2"/>
  <c r="CB116" i="2"/>
  <c r="CB69" i="2"/>
  <c r="CB102" i="2"/>
  <c r="CB80" i="2"/>
  <c r="CB83" i="2"/>
  <c r="CB105" i="2"/>
  <c r="CB124" i="2"/>
  <c r="CB74" i="2"/>
  <c r="CB82" i="2"/>
  <c r="CB121" i="2"/>
  <c r="CB70" i="2"/>
  <c r="CB104" i="2"/>
  <c r="CB78" i="2"/>
  <c r="EB125" i="2"/>
  <c r="EB105" i="2"/>
  <c r="EB121" i="2"/>
  <c r="EB88" i="2"/>
  <c r="EB117" i="2"/>
  <c r="EB74" i="2"/>
  <c r="EB124" i="2"/>
  <c r="EB80" i="2"/>
  <c r="EB109" i="2"/>
  <c r="EB123" i="2"/>
  <c r="EB86" i="2"/>
  <c r="EB94" i="2"/>
  <c r="EB73" i="2"/>
  <c r="EB82" i="2"/>
  <c r="EB116" i="2"/>
  <c r="EB70" i="2"/>
  <c r="EB77" i="2"/>
  <c r="EB99" i="2"/>
  <c r="EB95" i="2"/>
  <c r="EB122" i="2"/>
  <c r="EH105" i="2"/>
  <c r="EH110" i="2"/>
  <c r="EH94" i="2"/>
  <c r="EH111" i="2"/>
  <c r="EH115" i="2"/>
  <c r="EH70" i="2"/>
  <c r="EB106" i="2"/>
  <c r="EB75" i="2"/>
  <c r="EP111" i="2"/>
  <c r="EH117" i="2"/>
  <c r="EH80" i="2"/>
  <c r="EB113" i="2"/>
  <c r="FH116" i="2"/>
  <c r="FH95" i="2"/>
  <c r="FH124" i="2"/>
  <c r="FH117" i="2"/>
  <c r="FH73" i="2"/>
  <c r="FH82" i="2"/>
  <c r="FH77" i="2"/>
  <c r="FH80" i="2"/>
  <c r="FH118" i="2"/>
  <c r="FH81" i="2"/>
  <c r="FH99" i="2"/>
  <c r="FH110" i="2"/>
  <c r="FH122" i="2"/>
  <c r="FH75" i="2"/>
  <c r="FH86" i="2"/>
  <c r="FH76" i="2"/>
  <c r="FH106" i="2"/>
  <c r="FH104" i="2"/>
  <c r="FH121" i="2"/>
  <c r="DJ123" i="2"/>
  <c r="DJ111" i="2"/>
  <c r="DJ96" i="2"/>
  <c r="DJ71" i="2"/>
  <c r="DJ125" i="2"/>
  <c r="DJ88" i="2"/>
  <c r="DJ122" i="2"/>
  <c r="DJ121" i="2"/>
  <c r="DJ107" i="2"/>
  <c r="DJ74" i="2"/>
  <c r="DJ77" i="2"/>
  <c r="DJ109" i="2"/>
  <c r="CH74" i="2"/>
  <c r="CH100" i="2"/>
  <c r="CH123" i="2"/>
  <c r="CH99" i="2"/>
  <c r="CH80" i="2"/>
  <c r="CH110" i="2"/>
  <c r="CH113" i="2"/>
  <c r="CH84" i="2"/>
  <c r="CH96" i="2"/>
  <c r="CH112" i="2"/>
  <c r="CH106" i="2"/>
  <c r="CH78" i="2"/>
  <c r="CH109" i="2"/>
  <c r="CH73" i="2"/>
  <c r="CH97" i="2"/>
  <c r="CH85" i="2"/>
  <c r="CH117" i="2"/>
  <c r="CH72" i="2"/>
  <c r="CH88" i="2"/>
  <c r="CH105" i="2"/>
  <c r="CH95" i="2"/>
  <c r="CH118" i="2"/>
  <c r="CH115" i="2"/>
  <c r="CH71" i="2"/>
  <c r="CH86" i="2"/>
  <c r="CH98" i="2"/>
  <c r="CH82" i="2"/>
  <c r="CH75" i="2"/>
  <c r="CH102" i="2"/>
  <c r="CH124" i="2"/>
  <c r="CH81" i="2"/>
  <c r="CH111" i="2"/>
  <c r="CH107" i="2"/>
  <c r="EP76" i="2"/>
  <c r="EP122" i="2"/>
  <c r="EP77" i="2"/>
  <c r="EP95" i="2"/>
  <c r="EP115" i="2"/>
  <c r="EP117" i="2"/>
  <c r="EP106" i="2"/>
  <c r="EH71" i="2"/>
  <c r="EH99" i="2"/>
  <c r="EB71" i="2"/>
  <c r="EP73" i="2"/>
  <c r="EP86" i="2"/>
  <c r="EP71" i="2"/>
  <c r="EH95" i="2"/>
  <c r="EB104" i="2"/>
  <c r="EB110" i="2"/>
  <c r="EP82" i="2"/>
  <c r="FH71" i="2"/>
  <c r="EB107" i="2"/>
  <c r="DR124" i="2"/>
  <c r="DR116" i="2"/>
  <c r="DR94" i="2"/>
  <c r="DR101" i="2"/>
  <c r="DR105" i="2"/>
  <c r="DR76" i="2"/>
  <c r="DR80" i="2"/>
  <c r="DR122" i="2"/>
  <c r="DR123" i="2"/>
  <c r="DR70" i="2"/>
  <c r="DR111" i="2"/>
  <c r="DR85" i="2"/>
  <c r="DR88" i="2"/>
  <c r="DR110" i="2"/>
  <c r="DR106" i="2"/>
  <c r="DR118" i="2"/>
  <c r="BK70" i="2"/>
  <c r="BK75" i="2"/>
  <c r="BK79" i="2"/>
  <c r="BK83" i="2"/>
  <c r="BK86" i="2"/>
  <c r="BK99" i="2"/>
  <c r="BK107" i="2"/>
  <c r="BK116" i="2"/>
  <c r="BK122" i="2"/>
  <c r="BI99" i="2"/>
  <c r="BI117" i="2"/>
  <c r="BK95" i="2"/>
  <c r="BK106" i="2"/>
  <c r="BK112" i="2"/>
  <c r="BK98" i="2"/>
  <c r="BI76" i="2"/>
  <c r="BI85" i="2"/>
  <c r="BI102" i="2"/>
  <c r="BI115" i="2"/>
  <c r="BI92" i="2"/>
  <c r="BI118" i="2"/>
  <c r="BK93" i="2"/>
  <c r="BK102" i="2"/>
  <c r="BK108" i="2"/>
  <c r="BK114" i="2"/>
  <c r="BK97" i="2"/>
  <c r="BK120" i="2"/>
  <c r="BK92" i="2"/>
  <c r="BK100" i="2"/>
  <c r="BK105" i="2"/>
  <c r="BK109" i="2"/>
  <c r="BK113" i="2"/>
  <c r="BK118" i="2"/>
  <c r="BK121" i="2"/>
  <c r="BK123" i="2"/>
  <c r="BN77" i="2"/>
  <c r="BN104" i="2"/>
  <c r="BN123" i="2"/>
  <c r="BN80" i="2"/>
  <c r="BN105" i="2"/>
  <c r="BN81" i="2"/>
  <c r="BN72" i="2"/>
  <c r="BN98" i="2"/>
  <c r="BN70" i="2"/>
  <c r="BN75" i="2"/>
  <c r="BN82" i="2"/>
  <c r="BN88" i="2"/>
  <c r="BN95" i="2"/>
  <c r="BN102" i="2"/>
  <c r="BN107" i="2"/>
  <c r="BN111" i="2"/>
  <c r="BN116" i="2"/>
  <c r="BN97" i="2"/>
  <c r="BN115" i="2"/>
  <c r="BN86" i="2"/>
  <c r="BN76" i="2"/>
  <c r="BN112" i="2"/>
  <c r="BN84" i="2"/>
  <c r="BN74" i="2"/>
  <c r="BN94" i="2"/>
  <c r="BN93" i="2"/>
  <c r="BN101" i="2"/>
  <c r="BN106" i="2"/>
  <c r="BN110" i="2"/>
  <c r="BN114" i="2"/>
  <c r="BN96" i="2"/>
  <c r="BN122" i="2"/>
  <c r="BN69" i="2"/>
  <c r="BN108" i="2"/>
  <c r="BN92" i="2"/>
  <c r="EN16" i="2"/>
  <c r="CT26" i="2"/>
  <c r="DH24" i="2"/>
  <c r="DH28" i="2"/>
  <c r="DH14" i="2"/>
  <c r="DH16" i="2" s="1"/>
  <c r="CT13" i="2"/>
  <c r="EX26" i="2"/>
  <c r="EH30" i="2"/>
  <c r="BX125" i="2"/>
  <c r="DH30" i="2"/>
  <c r="DH6" i="2"/>
  <c r="DH10" i="2"/>
  <c r="DH11" i="2"/>
  <c r="DH13" i="2"/>
  <c r="DH8" i="2"/>
  <c r="DH29" i="2"/>
  <c r="DH20" i="2"/>
  <c r="DH7" i="2"/>
  <c r="CJ20" i="2"/>
  <c r="CJ11" i="2"/>
  <c r="EH13" i="2"/>
  <c r="CJ33" i="2"/>
  <c r="EH9" i="2"/>
  <c r="CB24" i="2"/>
  <c r="CB21" i="2"/>
  <c r="CB25" i="2"/>
  <c r="CB8" i="2"/>
  <c r="CB28" i="2"/>
  <c r="CB9" i="2"/>
  <c r="CB22" i="2"/>
  <c r="CB13" i="2"/>
  <c r="CB7" i="2"/>
  <c r="BX7" i="2"/>
  <c r="FH9" i="2"/>
  <c r="EX16" i="2"/>
  <c r="CB20" i="2"/>
  <c r="CB14" i="2"/>
  <c r="CB16" i="2" s="1"/>
  <c r="CT6" i="2"/>
  <c r="CT30" i="2"/>
  <c r="CT9" i="2"/>
  <c r="CT29" i="2"/>
  <c r="CT24" i="2"/>
  <c r="FH22" i="2"/>
  <c r="CB6" i="2"/>
  <c r="CB29" i="2"/>
  <c r="BZ22" i="2"/>
  <c r="BZ11" i="2"/>
  <c r="BZ9" i="2"/>
  <c r="BZ7" i="2"/>
  <c r="BZ28" i="2"/>
  <c r="BZ29" i="2"/>
  <c r="BZ24" i="2"/>
  <c r="BZ25" i="2"/>
  <c r="BZ30" i="2"/>
  <c r="FH20" i="2"/>
  <c r="FH6" i="2"/>
  <c r="FH25" i="2"/>
  <c r="FH29" i="2"/>
  <c r="CB26" i="2"/>
  <c r="EJ7" i="2"/>
  <c r="EJ24" i="2"/>
  <c r="FH8" i="2"/>
  <c r="FH15" i="2"/>
  <c r="FH16" i="2" s="1"/>
  <c r="FH13" i="2"/>
  <c r="FH21" i="2"/>
  <c r="FH7" i="2"/>
  <c r="CR9" i="2"/>
  <c r="CR30" i="2"/>
  <c r="CR7" i="2"/>
  <c r="CR11" i="2"/>
  <c r="CR20" i="2"/>
  <c r="CR21" i="2"/>
  <c r="CR6" i="2"/>
  <c r="CR29" i="2"/>
  <c r="CR13" i="2"/>
  <c r="CR10" i="2"/>
  <c r="CR24" i="2"/>
  <c r="CR25" i="2"/>
  <c r="FH14" i="2"/>
  <c r="FH30" i="2"/>
  <c r="FH24" i="2"/>
  <c r="CR14" i="2"/>
  <c r="CR16" i="2"/>
  <c r="BX6" i="2"/>
  <c r="BX25" i="2"/>
  <c r="BX10" i="2"/>
  <c r="BX24" i="2"/>
  <c r="BX21" i="2"/>
  <c r="BX29" i="2"/>
  <c r="BX11" i="2"/>
  <c r="BX13" i="2"/>
  <c r="BX28" i="2"/>
  <c r="BX9" i="2"/>
  <c r="EL6" i="2"/>
  <c r="EL28" i="2"/>
  <c r="EL30" i="2"/>
  <c r="CH13" i="2"/>
  <c r="CH20" i="2"/>
  <c r="CH28" i="2"/>
  <c r="CX33" i="2"/>
  <c r="EK31" i="2"/>
  <c r="EL31" i="2" s="1"/>
  <c r="CX13" i="2"/>
  <c r="CX10" i="2"/>
  <c r="CX9" i="2"/>
  <c r="CX28" i="2"/>
  <c r="CX21" i="2"/>
  <c r="CX11" i="2"/>
  <c r="CX8" i="2"/>
  <c r="CX24" i="2"/>
  <c r="CX20" i="2"/>
  <c r="CX6" i="2"/>
  <c r="CX29" i="2"/>
  <c r="CX14" i="2"/>
  <c r="CX16" i="2"/>
  <c r="CX22" i="2"/>
  <c r="CX7" i="2"/>
  <c r="CX30" i="2"/>
  <c r="CD10" i="2"/>
  <c r="CD25" i="2"/>
  <c r="CD13" i="2"/>
  <c r="FD28" i="2"/>
  <c r="FD8" i="2"/>
  <c r="FD24" i="2"/>
  <c r="DD26" i="2"/>
  <c r="FB24" i="2"/>
  <c r="FB20" i="2"/>
  <c r="BV125" i="2"/>
  <c r="EX31" i="2"/>
  <c r="CT25" i="2"/>
  <c r="CT7" i="2"/>
  <c r="CT8" i="2"/>
  <c r="CT33" i="2"/>
  <c r="CT11" i="2"/>
  <c r="CT10" i="2"/>
  <c r="CT20" i="2"/>
  <c r="EY16" i="2"/>
  <c r="EZ7" i="2" s="1"/>
  <c r="EZ14" i="2"/>
  <c r="EY33" i="2"/>
  <c r="ET124" i="2"/>
  <c r="ET75" i="2"/>
  <c r="ET107" i="2"/>
  <c r="ET71" i="2"/>
  <c r="ET99" i="2"/>
  <c r="ET106" i="2"/>
  <c r="ET94" i="2"/>
  <c r="ET73" i="2"/>
  <c r="ET121" i="2"/>
  <c r="ET80" i="2"/>
  <c r="ET95" i="2"/>
  <c r="ET116" i="2"/>
  <c r="ET81" i="2"/>
  <c r="ET104" i="2"/>
  <c r="ET123" i="2"/>
  <c r="ET118" i="2"/>
  <c r="ET115" i="2"/>
  <c r="ET70" i="2"/>
  <c r="ET122" i="2"/>
  <c r="ET110" i="2"/>
  <c r="ET117" i="2"/>
  <c r="ET82" i="2"/>
  <c r="ET76" i="2"/>
  <c r="ET88" i="2"/>
  <c r="ET74" i="2"/>
  <c r="ET77" i="2"/>
  <c r="ET86" i="2"/>
  <c r="ES126" i="2"/>
  <c r="ET126" i="2"/>
  <c r="CO26" i="2"/>
  <c r="CK16" i="2"/>
  <c r="CL14" i="2" s="1"/>
  <c r="CL16" i="2" s="1"/>
  <c r="CK33" i="2"/>
  <c r="CK126" i="2"/>
  <c r="CL126" i="2" s="1"/>
  <c r="CD101" i="2"/>
  <c r="CD121" i="2"/>
  <c r="CD88" i="2"/>
  <c r="CD83" i="2"/>
  <c r="CD116" i="2"/>
  <c r="CD81" i="2"/>
  <c r="CD74" i="2"/>
  <c r="CD104" i="2"/>
  <c r="CD77" i="2"/>
  <c r="CD71" i="2"/>
  <c r="CD86" i="2"/>
  <c r="CD69" i="2"/>
  <c r="CD93" i="2"/>
  <c r="CD80" i="2"/>
  <c r="CD98" i="2"/>
  <c r="CD109" i="2"/>
  <c r="CD124" i="2"/>
  <c r="CD111" i="2"/>
  <c r="CD99" i="2"/>
  <c r="CD105" i="2"/>
  <c r="CD100" i="2"/>
  <c r="CD76" i="2"/>
  <c r="CD97" i="2"/>
  <c r="CD117" i="2"/>
  <c r="CD72" i="2"/>
  <c r="CD85" i="2"/>
  <c r="CD118" i="2"/>
  <c r="CD122" i="2"/>
  <c r="CD112" i="2"/>
  <c r="CD78" i="2"/>
  <c r="CD107" i="2"/>
  <c r="CD82" i="2"/>
  <c r="CD96" i="2"/>
  <c r="CD102" i="2"/>
  <c r="CD115" i="2"/>
  <c r="CD73" i="2"/>
  <c r="CD75" i="2"/>
  <c r="CD94" i="2"/>
  <c r="CC126" i="2"/>
  <c r="CD126" i="2" s="1"/>
  <c r="BZ125" i="2"/>
  <c r="BY126" i="2"/>
  <c r="BZ126" i="2" s="1"/>
  <c r="FD30" i="2"/>
  <c r="CD8" i="2"/>
  <c r="BX8" i="2"/>
  <c r="BX14" i="2"/>
  <c r="BX16" i="2" s="1"/>
  <c r="BX22" i="2"/>
  <c r="BZ6" i="2"/>
  <c r="BX30" i="2"/>
  <c r="CT14" i="2"/>
  <c r="CT16" i="2" s="1"/>
  <c r="CT22" i="2"/>
  <c r="CT21" i="2"/>
  <c r="BL86" i="2"/>
  <c r="FB14" i="2"/>
  <c r="CR22" i="2"/>
  <c r="CR8" i="2"/>
  <c r="CR28" i="2"/>
  <c r="CB11" i="2"/>
  <c r="CB10" i="2"/>
  <c r="CD110" i="2"/>
  <c r="FJ31" i="2"/>
  <c r="BZ14" i="2"/>
  <c r="BZ16" i="2" s="1"/>
  <c r="BZ21" i="2"/>
  <c r="BZ10" i="2"/>
  <c r="BZ20" i="2"/>
  <c r="BZ8" i="2"/>
  <c r="ET111" i="2"/>
  <c r="EP20" i="2"/>
  <c r="EL33" i="2"/>
  <c r="EH21" i="2"/>
  <c r="CB33" i="2"/>
  <c r="FG33" i="2"/>
  <c r="FH33" i="2" s="1"/>
  <c r="CN33" i="2"/>
  <c r="EX8" i="2"/>
  <c r="EX6" i="2"/>
  <c r="EJ125" i="2"/>
  <c r="EF88" i="2"/>
  <c r="EW33" i="2"/>
  <c r="EX33" i="2" s="1"/>
  <c r="EX22" i="2"/>
  <c r="FF22" i="2"/>
  <c r="FF24" i="2"/>
  <c r="FF6" i="2"/>
  <c r="CY26" i="2"/>
  <c r="CN7" i="2"/>
  <c r="CN6" i="2"/>
  <c r="CN9" i="2"/>
  <c r="CN24" i="2"/>
  <c r="CN29" i="2"/>
  <c r="CN22" i="2"/>
  <c r="CN10" i="2"/>
  <c r="CN8" i="2"/>
  <c r="CN21" i="2"/>
  <c r="CN11" i="2"/>
  <c r="DU16" i="2"/>
  <c r="DV14" i="2"/>
  <c r="DV16" i="2"/>
  <c r="DV76" i="2"/>
  <c r="DV70" i="2"/>
  <c r="DV99" i="2"/>
  <c r="BV24" i="2"/>
  <c r="BV30" i="2"/>
  <c r="BN124" i="2"/>
  <c r="BN121" i="2"/>
  <c r="BN117" i="2"/>
  <c r="BN100" i="2"/>
  <c r="CN13" i="2"/>
  <c r="CN28" i="2"/>
  <c r="FB77" i="2"/>
  <c r="FB80" i="2"/>
  <c r="FB113" i="2"/>
  <c r="FB88" i="2"/>
  <c r="FB75" i="2"/>
  <c r="FB74" i="2"/>
  <c r="FB86" i="2"/>
  <c r="EJ111" i="2"/>
  <c r="EJ75" i="2"/>
  <c r="EJ104" i="2"/>
  <c r="EJ124" i="2"/>
  <c r="EJ80" i="2"/>
  <c r="EJ70" i="2"/>
  <c r="EH88" i="2"/>
  <c r="EH86" i="2"/>
  <c r="EH122" i="2"/>
  <c r="EH106" i="2"/>
  <c r="EF122" i="2"/>
  <c r="EF99" i="2"/>
  <c r="EF118" i="2"/>
  <c r="EF73" i="2"/>
  <c r="EF107" i="2"/>
  <c r="EF85" i="2"/>
  <c r="EF124" i="2"/>
  <c r="EF70" i="2"/>
  <c r="EF111" i="2"/>
  <c r="EF77" i="2"/>
  <c r="EF95" i="2"/>
  <c r="DB22" i="2"/>
  <c r="DB24" i="2"/>
  <c r="CB72" i="2"/>
  <c r="CB118" i="2"/>
  <c r="CB100" i="2"/>
  <c r="CB113" i="2"/>
  <c r="CB111" i="2"/>
  <c r="CB73" i="2"/>
  <c r="CB81" i="2"/>
  <c r="CB88" i="2"/>
  <c r="CB94" i="2"/>
  <c r="CB98" i="2"/>
  <c r="CB85" i="2"/>
  <c r="CB112" i="2"/>
  <c r="CB107" i="2"/>
  <c r="BZ77" i="2"/>
  <c r="BZ75" i="2"/>
  <c r="BZ81" i="2"/>
  <c r="BZ105" i="2"/>
  <c r="BZ124" i="2"/>
  <c r="BZ115" i="2"/>
  <c r="EK33" i="2"/>
  <c r="BJ26" i="2"/>
  <c r="BJ31" i="2" s="1"/>
  <c r="DB33" i="2"/>
  <c r="FF33" i="2"/>
  <c r="EQ26" i="2"/>
  <c r="EU26" i="2"/>
  <c r="FH125" i="2"/>
  <c r="CN125" i="2"/>
  <c r="CI26" i="2"/>
  <c r="H37" i="12"/>
  <c r="H31" i="8"/>
  <c r="L31" i="8"/>
  <c r="J31" i="8"/>
  <c r="BJ33" i="2"/>
  <c r="BK33" i="2" s="1"/>
  <c r="DD31" i="2"/>
  <c r="DC32" i="2"/>
  <c r="CD21" i="2"/>
  <c r="CD30" i="2"/>
  <c r="CD24" i="2"/>
  <c r="CD11" i="2"/>
  <c r="EL15" i="2"/>
  <c r="EL20" i="2"/>
  <c r="EL7" i="2"/>
  <c r="EL14" i="2"/>
  <c r="EL16" i="2" s="1"/>
  <c r="EK32" i="2"/>
  <c r="CD31" i="2"/>
  <c r="CD28" i="2"/>
  <c r="EL29" i="2"/>
  <c r="EL13" i="2"/>
  <c r="ES33" i="2"/>
  <c r="EQ33" i="2"/>
  <c r="EQ16" i="2"/>
  <c r="ER20" i="2" s="1"/>
  <c r="ER113" i="2"/>
  <c r="ER71" i="2"/>
  <c r="ER117" i="2"/>
  <c r="ER86" i="2"/>
  <c r="ER104" i="2"/>
  <c r="ER99" i="2"/>
  <c r="ER74" i="2"/>
  <c r="ER123" i="2"/>
  <c r="ER95" i="2"/>
  <c r="ER75" i="2"/>
  <c r="ER116" i="2"/>
  <c r="ER118" i="2"/>
  <c r="ER110" i="2"/>
  <c r="ER125" i="2"/>
  <c r="ER80" i="2"/>
  <c r="ER81" i="2"/>
  <c r="ER111" i="2"/>
  <c r="ER73" i="2"/>
  <c r="ER76" i="2"/>
  <c r="ER94" i="2"/>
  <c r="ER77" i="2"/>
  <c r="ER124" i="2"/>
  <c r="ER122" i="2"/>
  <c r="ER88" i="2"/>
  <c r="ER106" i="2"/>
  <c r="FL15" i="2"/>
  <c r="FL70" i="2"/>
  <c r="FL77" i="2"/>
  <c r="FL75" i="2"/>
  <c r="FL95" i="2"/>
  <c r="FL71" i="2"/>
  <c r="FL121" i="2"/>
  <c r="FL115" i="2"/>
  <c r="FL124" i="2"/>
  <c r="DP83" i="2"/>
  <c r="DP111" i="2"/>
  <c r="DP118" i="2"/>
  <c r="DP70" i="2"/>
  <c r="DP71" i="2"/>
  <c r="DP109" i="2"/>
  <c r="DP88" i="2"/>
  <c r="DP104" i="2"/>
  <c r="DP101" i="2"/>
  <c r="DP85" i="2"/>
  <c r="DP86" i="2"/>
  <c r="DP106" i="2"/>
  <c r="DP93" i="2"/>
  <c r="DP105" i="2"/>
  <c r="DP95" i="2"/>
  <c r="DP116" i="2"/>
  <c r="DP77" i="2"/>
  <c r="DP74" i="2"/>
  <c r="DP73" i="2"/>
  <c r="DP75" i="2"/>
  <c r="DP82" i="2"/>
  <c r="DP110" i="2"/>
  <c r="DP84" i="2"/>
  <c r="DP124" i="2"/>
  <c r="DP115" i="2"/>
  <c r="DP121" i="2"/>
  <c r="DP113" i="2"/>
  <c r="DP107" i="2"/>
  <c r="DP123" i="2"/>
  <c r="DK33" i="2"/>
  <c r="DK16" i="2"/>
  <c r="DL74" i="2"/>
  <c r="DL101" i="2"/>
  <c r="DL71" i="2"/>
  <c r="DL70" i="2"/>
  <c r="DL95" i="2"/>
  <c r="DL88" i="2"/>
  <c r="DL122" i="2"/>
  <c r="DL76" i="2"/>
  <c r="DL117" i="2"/>
  <c r="DL82" i="2"/>
  <c r="DL75" i="2"/>
  <c r="DL77" i="2"/>
  <c r="DL96" i="2"/>
  <c r="DL99" i="2"/>
  <c r="DL93" i="2"/>
  <c r="DL104" i="2"/>
  <c r="CE16" i="2"/>
  <c r="EO31" i="2"/>
  <c r="CD29" i="2"/>
  <c r="CD7" i="2"/>
  <c r="EL9" i="2"/>
  <c r="CD6" i="2"/>
  <c r="CD20" i="2"/>
  <c r="CD9" i="2"/>
  <c r="CD22" i="2"/>
  <c r="EL26" i="2"/>
  <c r="EL24" i="2"/>
  <c r="EL8" i="2"/>
  <c r="EL22" i="2"/>
  <c r="EL21" i="2"/>
  <c r="CD14" i="2"/>
  <c r="CD16" i="2"/>
  <c r="EL25" i="2"/>
  <c r="DH21" i="2"/>
  <c r="DH25" i="2"/>
  <c r="DH9" i="2"/>
  <c r="DA31" i="2"/>
  <c r="DA32" i="2" s="1"/>
  <c r="ER107" i="2"/>
  <c r="CL121" i="2"/>
  <c r="FF26" i="2"/>
  <c r="FE31" i="2"/>
  <c r="FF31" i="2" s="1"/>
  <c r="DV6" i="2"/>
  <c r="DV20" i="2"/>
  <c r="DV13" i="2"/>
  <c r="DR6" i="2"/>
  <c r="DR8" i="2"/>
  <c r="DR28" i="2"/>
  <c r="CL8" i="2"/>
  <c r="CL7" i="2"/>
  <c r="CL11" i="2"/>
  <c r="FF15" i="2"/>
  <c r="FD70" i="2"/>
  <c r="FD95" i="2"/>
  <c r="FD104" i="2"/>
  <c r="FD113" i="2"/>
  <c r="FD122" i="2"/>
  <c r="FJ75" i="2"/>
  <c r="FJ86" i="2"/>
  <c r="FJ77" i="2"/>
  <c r="DD7" i="2"/>
  <c r="DD10" i="2"/>
  <c r="DB6" i="2"/>
  <c r="DB14" i="2"/>
  <c r="DB16" i="2" s="1"/>
  <c r="DB20" i="2"/>
  <c r="DB8" i="2"/>
  <c r="DB11" i="2"/>
  <c r="DB13" i="2"/>
  <c r="DB21" i="2"/>
  <c r="CV11" i="2"/>
  <c r="CV20" i="2"/>
  <c r="CV24" i="2"/>
  <c r="EU16" i="2"/>
  <c r="EB111" i="2"/>
  <c r="EB76" i="2"/>
  <c r="EB85" i="2"/>
  <c r="EB118" i="2"/>
  <c r="CL81" i="2"/>
  <c r="CL99" i="2"/>
  <c r="CL82" i="2"/>
  <c r="CL93" i="2"/>
  <c r="CL83" i="2"/>
  <c r="CL109" i="2"/>
  <c r="CL73" i="2"/>
  <c r="CL85" i="2"/>
  <c r="CL80" i="2"/>
  <c r="CL105" i="2"/>
  <c r="CL110" i="2"/>
  <c r="CL113" i="2"/>
  <c r="CL112" i="2"/>
  <c r="CL111" i="2"/>
  <c r="CL117" i="2"/>
  <c r="CL95" i="2"/>
  <c r="CL94" i="2"/>
  <c r="CL75" i="2"/>
  <c r="BM126" i="2"/>
  <c r="BN73" i="2"/>
  <c r="BN79" i="2"/>
  <c r="BN85" i="2"/>
  <c r="BN109" i="2"/>
  <c r="BN118" i="2"/>
  <c r="BN71" i="2"/>
  <c r="BN78" i="2"/>
  <c r="BN113" i="2"/>
  <c r="BN99" i="2"/>
  <c r="BI7" i="2"/>
  <c r="BI10" i="2"/>
  <c r="BI21" i="2"/>
  <c r="BI8" i="2"/>
  <c r="BI19" i="2"/>
  <c r="BI14" i="2"/>
  <c r="BI16" i="2" s="1"/>
  <c r="BI11" i="2"/>
  <c r="BI9" i="2"/>
  <c r="BI20" i="2"/>
  <c r="BI30" i="2"/>
  <c r="BI105" i="2"/>
  <c r="BI116" i="2"/>
  <c r="BI101" i="2"/>
  <c r="BI77" i="2"/>
  <c r="BI96" i="2"/>
  <c r="BI121" i="2"/>
  <c r="BI100" i="2"/>
  <c r="BI97" i="2"/>
  <c r="BI95" i="2"/>
  <c r="BI108" i="2"/>
  <c r="BI125" i="2"/>
  <c r="BI69" i="2"/>
  <c r="BI93" i="2"/>
  <c r="BI86" i="2"/>
  <c r="BI78" i="2"/>
  <c r="BI75" i="2"/>
  <c r="BI113" i="2"/>
  <c r="BI107" i="2"/>
  <c r="BI80" i="2"/>
  <c r="BI79" i="2"/>
  <c r="BI70" i="2"/>
  <c r="BI114" i="2"/>
  <c r="BI106" i="2"/>
  <c r="BI122" i="2"/>
  <c r="BI123" i="2"/>
  <c r="BI109" i="2"/>
  <c r="BI111" i="2"/>
  <c r="BI94" i="2"/>
  <c r="BI72" i="2"/>
  <c r="BI120" i="2"/>
  <c r="BI74" i="2"/>
  <c r="BI110" i="2"/>
  <c r="BI82" i="2"/>
  <c r="BI124" i="2"/>
  <c r="BI88" i="2"/>
  <c r="BI81" i="2"/>
  <c r="BK11" i="2"/>
  <c r="BK10" i="2"/>
  <c r="BK20" i="2"/>
  <c r="BK13" i="2"/>
  <c r="BK7" i="2"/>
  <c r="BK6" i="2"/>
  <c r="BK22" i="2"/>
  <c r="BK8" i="2"/>
  <c r="BK24" i="2"/>
  <c r="BK21" i="2"/>
  <c r="BK14" i="2"/>
  <c r="BK16" i="2" s="1"/>
  <c r="BK81" i="2"/>
  <c r="DV30" i="2"/>
  <c r="DV24" i="2"/>
  <c r="DV22" i="2"/>
  <c r="DV7" i="2"/>
  <c r="CY31" i="2"/>
  <c r="CL33" i="2"/>
  <c r="EZ8" i="2"/>
  <c r="CF14" i="2"/>
  <c r="CF16" i="2" s="1"/>
  <c r="CL20" i="2"/>
  <c r="CL29" i="2"/>
  <c r="CL9" i="2"/>
  <c r="CL28" i="2"/>
  <c r="CL24" i="2"/>
  <c r="CL6" i="2"/>
  <c r="CL21" i="2"/>
  <c r="CL13" i="2"/>
  <c r="CL10" i="2"/>
  <c r="CL25" i="2"/>
  <c r="CL22" i="2"/>
  <c r="CL30" i="2"/>
  <c r="CO31" i="2"/>
  <c r="CO32" i="2" s="1"/>
  <c r="ER28" i="2"/>
  <c r="BN126" i="2"/>
  <c r="EV8" i="2"/>
  <c r="EV15" i="2"/>
  <c r="EV16" i="2" s="1"/>
  <c r="EV24" i="2"/>
  <c r="EV28" i="2"/>
  <c r="EV25" i="2"/>
  <c r="EV20" i="2"/>
  <c r="EV29" i="2"/>
  <c r="EV6" i="2"/>
  <c r="EV13" i="2"/>
  <c r="EV7" i="2"/>
  <c r="EV21" i="2"/>
  <c r="EV9" i="2"/>
  <c r="EV22" i="2"/>
  <c r="EV30" i="2"/>
  <c r="EV14" i="2"/>
  <c r="EP31" i="2"/>
  <c r="EO32" i="2"/>
  <c r="CF29" i="2"/>
  <c r="CF21" i="2"/>
  <c r="CF24" i="2"/>
  <c r="CF8" i="2"/>
  <c r="CF11" i="2"/>
  <c r="CF20" i="2"/>
  <c r="CF7" i="2"/>
  <c r="CF10" i="2"/>
  <c r="CF9" i="2"/>
  <c r="CF30" i="2"/>
  <c r="CF28" i="2"/>
  <c r="CF6" i="2"/>
  <c r="CF13" i="2"/>
  <c r="CY32" i="2"/>
  <c r="I30" i="8"/>
  <c r="I29" i="8"/>
  <c r="J30" i="8"/>
  <c r="K30" i="8"/>
  <c r="H30" i="8"/>
  <c r="BD16" i="2"/>
  <c r="BE74" i="2"/>
  <c r="BE95" i="2"/>
  <c r="BE69" i="2"/>
  <c r="BE80" i="2"/>
  <c r="BE108" i="2"/>
  <c r="BE85" i="2"/>
  <c r="BE117" i="2"/>
  <c r="BE120" i="2"/>
  <c r="BE72" i="2"/>
  <c r="BE77" i="2"/>
  <c r="BE82" i="2"/>
  <c r="BE88" i="2"/>
  <c r="BE100" i="2"/>
  <c r="BE112" i="2"/>
  <c r="BE124" i="2"/>
  <c r="BE70" i="2"/>
  <c r="BE76" i="2"/>
  <c r="BE81" i="2"/>
  <c r="BE99" i="2"/>
  <c r="BE109" i="2"/>
  <c r="BE73" i="2"/>
  <c r="BE78" i="2"/>
  <c r="BE84" i="2"/>
  <c r="BE92" i="2"/>
  <c r="BE104" i="2"/>
  <c r="BE125" i="2"/>
  <c r="BD126" i="2"/>
  <c r="BE126" i="2" s="1"/>
  <c r="BE96" i="2"/>
  <c r="BE105" i="2"/>
  <c r="BE113" i="2"/>
  <c r="BE121" i="2"/>
  <c r="BE93" i="2"/>
  <c r="BE97" i="2"/>
  <c r="BE101" i="2"/>
  <c r="BE106" i="2"/>
  <c r="BE110" i="2"/>
  <c r="BE114" i="2"/>
  <c r="BE118" i="2"/>
  <c r="BE122" i="2"/>
  <c r="BE71" i="2"/>
  <c r="BE75" i="2"/>
  <c r="BE79" i="2"/>
  <c r="BE83" i="2"/>
  <c r="BE86" i="2"/>
  <c r="BE94" i="2"/>
  <c r="BE98" i="2"/>
  <c r="BE102" i="2"/>
  <c r="BE107" i="2"/>
  <c r="BE111" i="2"/>
  <c r="BE115" i="2"/>
  <c r="BE119" i="2"/>
  <c r="BE123" i="2"/>
  <c r="BG75" i="2"/>
  <c r="BG94" i="2"/>
  <c r="BG72" i="2"/>
  <c r="BG79" i="2"/>
  <c r="BG111" i="2"/>
  <c r="BG83" i="2"/>
  <c r="BG70" i="2"/>
  <c r="BG78" i="2"/>
  <c r="BG84" i="2"/>
  <c r="BG99" i="2"/>
  <c r="BG116" i="2"/>
  <c r="BG102" i="2"/>
  <c r="BG120" i="2"/>
  <c r="BG74" i="2"/>
  <c r="BG80" i="2"/>
  <c r="BG88" i="2"/>
  <c r="BG95" i="2"/>
  <c r="BG104" i="2"/>
  <c r="BG112" i="2"/>
  <c r="BG121" i="2"/>
  <c r="BG71" i="2"/>
  <c r="BG76" i="2"/>
  <c r="BG82" i="2"/>
  <c r="BG86" i="2"/>
  <c r="BG98" i="2"/>
  <c r="BG107" i="2"/>
  <c r="BG115" i="2"/>
  <c r="BG124" i="2"/>
  <c r="BG69" i="2"/>
  <c r="BG73" i="2"/>
  <c r="BG77" i="2"/>
  <c r="BG81" i="2"/>
  <c r="BG85" i="2"/>
  <c r="BG92" i="2"/>
  <c r="BG96" i="2"/>
  <c r="BG100" i="2"/>
  <c r="BG105" i="2"/>
  <c r="BG109" i="2"/>
  <c r="BG113" i="2"/>
  <c r="BG117" i="2"/>
  <c r="BG122" i="2"/>
  <c r="BG93" i="2"/>
  <c r="BG97" i="2"/>
  <c r="BG101" i="2"/>
  <c r="BG106" i="2"/>
  <c r="BG110" i="2"/>
  <c r="BG114" i="2"/>
  <c r="BG118" i="2"/>
  <c r="BG123" i="2"/>
  <c r="BE7" i="2"/>
  <c r="BE6" i="2"/>
  <c r="BE25" i="2"/>
  <c r="BE30" i="2"/>
  <c r="BG125" i="2"/>
  <c r="BG119" i="2"/>
  <c r="BF33" i="2"/>
  <c r="AZ33" i="2"/>
  <c r="BA33" i="2" s="1"/>
  <c r="K28" i="8"/>
  <c r="BC105" i="2"/>
  <c r="BC78" i="2"/>
  <c r="BC109" i="2"/>
  <c r="BC101" i="2"/>
  <c r="BC72" i="2"/>
  <c r="BC88" i="2"/>
  <c r="H27" i="8"/>
  <c r="BA28" i="2"/>
  <c r="BA8" i="2"/>
  <c r="BA7" i="2"/>
  <c r="BA11" i="2"/>
  <c r="BA12" i="2"/>
  <c r="BA13" i="2"/>
  <c r="BA10" i="2"/>
  <c r="BA20" i="2"/>
  <c r="BA21" i="2"/>
  <c r="BA22" i="2"/>
  <c r="BA25" i="2"/>
  <c r="BA80" i="2"/>
  <c r="BA78" i="2"/>
  <c r="BA71" i="2"/>
  <c r="BA123" i="2"/>
  <c r="BA81" i="2"/>
  <c r="BA116" i="2"/>
  <c r="BA107" i="2"/>
  <c r="BA114" i="2"/>
  <c r="BA121" i="2"/>
  <c r="BA100" i="2"/>
  <c r="BA99" i="2"/>
  <c r="BA86" i="2"/>
  <c r="BA97" i="2"/>
  <c r="BA96" i="2"/>
  <c r="BA112" i="2"/>
  <c r="BA76" i="2"/>
  <c r="BA119" i="2"/>
  <c r="BA102" i="2"/>
  <c r="BA83" i="2"/>
  <c r="BA110" i="2"/>
  <c r="BA93" i="2"/>
  <c r="BA105" i="2"/>
  <c r="BA82" i="2"/>
  <c r="BA69" i="2"/>
  <c r="BA85" i="2"/>
  <c r="BA73" i="2"/>
  <c r="BA95" i="2"/>
  <c r="BA108" i="2"/>
  <c r="BA88" i="2"/>
  <c r="BA72" i="2"/>
  <c r="BA115" i="2"/>
  <c r="BA98" i="2"/>
  <c r="BA79" i="2"/>
  <c r="BA122" i="2"/>
  <c r="BA106" i="2"/>
  <c r="BA109" i="2"/>
  <c r="BA74" i="2"/>
  <c r="BA125" i="2"/>
  <c r="BA70" i="2"/>
  <c r="BA120" i="2"/>
  <c r="BA104" i="2"/>
  <c r="BA84" i="2"/>
  <c r="AZ126" i="2"/>
  <c r="BA126" i="2" s="1"/>
  <c r="BA111" i="2"/>
  <c r="BA94" i="2"/>
  <c r="BA75" i="2"/>
  <c r="BA118" i="2"/>
  <c r="BA101" i="2"/>
  <c r="BA117" i="2"/>
  <c r="BA92" i="2"/>
  <c r="BA113" i="2"/>
  <c r="BA77" i="2"/>
  <c r="BC13" i="2"/>
  <c r="BC24" i="2"/>
  <c r="BC11" i="2"/>
  <c r="BC22" i="2"/>
  <c r="BC20" i="2"/>
  <c r="BC7" i="2"/>
  <c r="BC10" i="2"/>
  <c r="BC30" i="2"/>
  <c r="BC9" i="2"/>
  <c r="BC29" i="2"/>
  <c r="BC19" i="2"/>
  <c r="BC8" i="2"/>
  <c r="BC12" i="2"/>
  <c r="BC25" i="2"/>
  <c r="BC6" i="2"/>
  <c r="BC21" i="2"/>
  <c r="BC28" i="2"/>
  <c r="BC14" i="2"/>
  <c r="BC16" i="2" s="1"/>
  <c r="BB33" i="2"/>
  <c r="BC33" i="2"/>
  <c r="BC107" i="2"/>
  <c r="BC108" i="2"/>
  <c r="BC118" i="2"/>
  <c r="BC77" i="2"/>
  <c r="BC120" i="2"/>
  <c r="BC104" i="2"/>
  <c r="BC84" i="2"/>
  <c r="BC114" i="2"/>
  <c r="BC97" i="2"/>
  <c r="BC100" i="2"/>
  <c r="BC73" i="2"/>
  <c r="BC98" i="2"/>
  <c r="BC71" i="2"/>
  <c r="BC96" i="2"/>
  <c r="BC102" i="2"/>
  <c r="BC116" i="2"/>
  <c r="BC99" i="2"/>
  <c r="BC80" i="2"/>
  <c r="BC110" i="2"/>
  <c r="BC93" i="2"/>
  <c r="BB126" i="2"/>
  <c r="BC126" i="2" s="1"/>
  <c r="BC92" i="2"/>
  <c r="BC123" i="2"/>
  <c r="BC86" i="2"/>
  <c r="BC121" i="2"/>
  <c r="BC69" i="2"/>
  <c r="BC112" i="2"/>
  <c r="BC95" i="2"/>
  <c r="BC76" i="2"/>
  <c r="BC122" i="2"/>
  <c r="BC106" i="2"/>
  <c r="BC117" i="2"/>
  <c r="BC83" i="2"/>
  <c r="BC115" i="2"/>
  <c r="BC82" i="2"/>
  <c r="BC113" i="2"/>
  <c r="BC75" i="2"/>
  <c r="BC79" i="2"/>
  <c r="BC111" i="2"/>
  <c r="BC85" i="2"/>
  <c r="BC74" i="2"/>
  <c r="BC124" i="2"/>
  <c r="BC119" i="2"/>
  <c r="BC70" i="2"/>
  <c r="BC81" i="2"/>
  <c r="I26" i="8"/>
  <c r="J26" i="8"/>
  <c r="K26" i="8"/>
  <c r="H26" i="8"/>
  <c r="BI26" i="2"/>
  <c r="BH31" i="2"/>
  <c r="BI31" i="2" s="1"/>
  <c r="BI22" i="2"/>
  <c r="BD31" i="2"/>
  <c r="BD32" i="2" s="1"/>
  <c r="BC26" i="2"/>
  <c r="BB31" i="2"/>
  <c r="BC31" i="2"/>
  <c r="BM32" i="2"/>
  <c r="BB32" i="2"/>
  <c r="AY69" i="2"/>
  <c r="AY79" i="2"/>
  <c r="AY82" i="2"/>
  <c r="AY71" i="2"/>
  <c r="AY75" i="2"/>
  <c r="AY98" i="2"/>
  <c r="AY70" i="2"/>
  <c r="AY77" i="2"/>
  <c r="AY85" i="2"/>
  <c r="AY111" i="2"/>
  <c r="AY123" i="2"/>
  <c r="AY74" i="2"/>
  <c r="AY81" i="2"/>
  <c r="AY86" i="2"/>
  <c r="AY73" i="2"/>
  <c r="AY78" i="2"/>
  <c r="AY83" i="2"/>
  <c r="AY94" i="2"/>
  <c r="AY115" i="2"/>
  <c r="AY107" i="2"/>
  <c r="AY125" i="2"/>
  <c r="AY102" i="2"/>
  <c r="AY119" i="2"/>
  <c r="AY26" i="2"/>
  <c r="AX33" i="2"/>
  <c r="AY33" i="2" s="1"/>
  <c r="AX31" i="2"/>
  <c r="AY31" i="2" s="1"/>
  <c r="AY28" i="2"/>
  <c r="AY21" i="2"/>
  <c r="AY12" i="2"/>
  <c r="AY8" i="2"/>
  <c r="AY11" i="2"/>
  <c r="AY19" i="2"/>
  <c r="AY10" i="2"/>
  <c r="AY6" i="2"/>
  <c r="AY30" i="2"/>
  <c r="AY20" i="2"/>
  <c r="AY7" i="2"/>
  <c r="AY29" i="2"/>
  <c r="AY25" i="2"/>
  <c r="AY13" i="2"/>
  <c r="AY9" i="2"/>
  <c r="AY24" i="2"/>
  <c r="AY14" i="2"/>
  <c r="AY16" i="2" s="1"/>
  <c r="AY92" i="2"/>
  <c r="AY96" i="2"/>
  <c r="AY100" i="2"/>
  <c r="AY105" i="2"/>
  <c r="AY109" i="2"/>
  <c r="AY113" i="2"/>
  <c r="AY117" i="2"/>
  <c r="AY121" i="2"/>
  <c r="AY22" i="2"/>
  <c r="AY93" i="2"/>
  <c r="AY97" i="2"/>
  <c r="AY101" i="2"/>
  <c r="AY106" i="2"/>
  <c r="AY110" i="2"/>
  <c r="AY114" i="2"/>
  <c r="AY118" i="2"/>
  <c r="AY122" i="2"/>
  <c r="AX126" i="2"/>
  <c r="AY126" i="2" s="1"/>
  <c r="AY72" i="2"/>
  <c r="AY76" i="2"/>
  <c r="AY80" i="2"/>
  <c r="AY84" i="2"/>
  <c r="AY88" i="2"/>
  <c r="AY95" i="2"/>
  <c r="AY99" i="2"/>
  <c r="AY104" i="2"/>
  <c r="AY108" i="2"/>
  <c r="AY112" i="2"/>
  <c r="AY116" i="2"/>
  <c r="AY120" i="2"/>
  <c r="I25" i="8"/>
  <c r="J25" i="8"/>
  <c r="K25" i="8"/>
  <c r="H25" i="8"/>
  <c r="AW70" i="2"/>
  <c r="AW78" i="2"/>
  <c r="AW82" i="2"/>
  <c r="AW74" i="2"/>
  <c r="AW71" i="2"/>
  <c r="AW79" i="2"/>
  <c r="AW86" i="2"/>
  <c r="AW100" i="2"/>
  <c r="AW112" i="2"/>
  <c r="AW123" i="2"/>
  <c r="AW72" i="2"/>
  <c r="AW76" i="2"/>
  <c r="AW80" i="2"/>
  <c r="AW84" i="2"/>
  <c r="AW88" i="2"/>
  <c r="AW96" i="2"/>
  <c r="AW102" i="2"/>
  <c r="AW108" i="2"/>
  <c r="AW113" i="2"/>
  <c r="AW119" i="2"/>
  <c r="AW124" i="2"/>
  <c r="AW94" i="2"/>
  <c r="AW99" i="2"/>
  <c r="AW105" i="2"/>
  <c r="AW111" i="2"/>
  <c r="AW116" i="2"/>
  <c r="AW121" i="2"/>
  <c r="AW75" i="2"/>
  <c r="AW83" i="2"/>
  <c r="AW95" i="2"/>
  <c r="AW107" i="2"/>
  <c r="AW117" i="2"/>
  <c r="AW69" i="2"/>
  <c r="AW73" i="2"/>
  <c r="AW77" i="2"/>
  <c r="AW81" i="2"/>
  <c r="AW85" i="2"/>
  <c r="AW92" i="2"/>
  <c r="AW98" i="2"/>
  <c r="AW104" i="2"/>
  <c r="AW109" i="2"/>
  <c r="AW115" i="2"/>
  <c r="AW120" i="2"/>
  <c r="AV33" i="2"/>
  <c r="AV26" i="2"/>
  <c r="AW26" i="2" s="1"/>
  <c r="AW93" i="2"/>
  <c r="AW97" i="2"/>
  <c r="AW101" i="2"/>
  <c r="AW106" i="2"/>
  <c r="AW110" i="2"/>
  <c r="AW114" i="2"/>
  <c r="AW118" i="2"/>
  <c r="AV16" i="2"/>
  <c r="AW14" i="2" s="1"/>
  <c r="AW16" i="2" s="1"/>
  <c r="AW19" i="2"/>
  <c r="AV31" i="2"/>
  <c r="AW31" i="2" s="1"/>
  <c r="AV32" i="2"/>
  <c r="AT33" i="2"/>
  <c r="AU75" i="2"/>
  <c r="AU115" i="2"/>
  <c r="AU76" i="2"/>
  <c r="AU86" i="2"/>
  <c r="AU123" i="2"/>
  <c r="AU70" i="2"/>
  <c r="AU80" i="2"/>
  <c r="AU98" i="2"/>
  <c r="AU71" i="2"/>
  <c r="AU82" i="2"/>
  <c r="AU72" i="2"/>
  <c r="AU78" i="2"/>
  <c r="AU83" i="2"/>
  <c r="AU88" i="2"/>
  <c r="AU99" i="2"/>
  <c r="AU108" i="2"/>
  <c r="AU116" i="2"/>
  <c r="AU124" i="2"/>
  <c r="AU74" i="2"/>
  <c r="AU79" i="2"/>
  <c r="AU84" i="2"/>
  <c r="AU94" i="2"/>
  <c r="AU102" i="2"/>
  <c r="AU111" i="2"/>
  <c r="AU119" i="2"/>
  <c r="AU95" i="2"/>
  <c r="AU104" i="2"/>
  <c r="AU112" i="2"/>
  <c r="AU120" i="2"/>
  <c r="AU69" i="2"/>
  <c r="AU73" i="2"/>
  <c r="AU77" i="2"/>
  <c r="AU81" i="2"/>
  <c r="AU85" i="2"/>
  <c r="AU92" i="2"/>
  <c r="AU96" i="2"/>
  <c r="AU100" i="2"/>
  <c r="AU105" i="2"/>
  <c r="AU109" i="2"/>
  <c r="AU113" i="2"/>
  <c r="AU117" i="2"/>
  <c r="AU121" i="2"/>
  <c r="AU20" i="2"/>
  <c r="AU24" i="2"/>
  <c r="AU93" i="2"/>
  <c r="AU97" i="2"/>
  <c r="AU101" i="2"/>
  <c r="AU106" i="2"/>
  <c r="AU110" i="2"/>
  <c r="AU114" i="2"/>
  <c r="AU118" i="2"/>
  <c r="AU122" i="2"/>
  <c r="AV126" i="2"/>
  <c r="AW126" i="2"/>
  <c r="EH31" i="2" l="1"/>
  <c r="EG32" i="2"/>
  <c r="BO31" i="2"/>
  <c r="EZ25" i="2"/>
  <c r="DD89" i="2"/>
  <c r="DD76" i="2"/>
  <c r="DD96" i="2"/>
  <c r="DD71" i="2"/>
  <c r="DD117" i="2"/>
  <c r="DD101" i="2"/>
  <c r="DD94" i="2"/>
  <c r="DD110" i="2"/>
  <c r="DD88" i="2"/>
  <c r="DD85" i="2"/>
  <c r="DD116" i="2"/>
  <c r="DD99" i="2"/>
  <c r="DD86" i="2"/>
  <c r="DD72" i="2"/>
  <c r="DD80" i="2"/>
  <c r="DD98" i="2"/>
  <c r="DD107" i="2"/>
  <c r="DD95" i="2"/>
  <c r="DD73" i="2"/>
  <c r="DD122" i="2"/>
  <c r="DD121" i="2"/>
  <c r="DD70" i="2"/>
  <c r="DD113" i="2"/>
  <c r="DD93" i="2"/>
  <c r="DD115" i="2"/>
  <c r="DD123" i="2"/>
  <c r="DD104" i="2"/>
  <c r="DD106" i="2"/>
  <c r="DD109" i="2"/>
  <c r="DD74" i="2"/>
  <c r="DD83" i="2"/>
  <c r="DD118" i="2"/>
  <c r="DD105" i="2"/>
  <c r="BO16" i="2"/>
  <c r="BP26" i="2" s="1"/>
  <c r="BO33" i="2"/>
  <c r="BP33" i="2" s="1"/>
  <c r="DL24" i="2"/>
  <c r="DL6" i="2"/>
  <c r="EX89" i="2"/>
  <c r="EX118" i="2"/>
  <c r="EX110" i="2"/>
  <c r="EX104" i="2"/>
  <c r="EX71" i="2"/>
  <c r="EX76" i="2"/>
  <c r="EX124" i="2"/>
  <c r="EX75" i="2"/>
  <c r="EX107" i="2"/>
  <c r="EX106" i="2"/>
  <c r="EX116" i="2"/>
  <c r="EX121" i="2"/>
  <c r="EX81" i="2"/>
  <c r="EX95" i="2"/>
  <c r="EX111" i="2"/>
  <c r="EX115" i="2"/>
  <c r="EX82" i="2"/>
  <c r="EX125" i="2"/>
  <c r="EX113" i="2"/>
  <c r="EX88" i="2"/>
  <c r="EX74" i="2"/>
  <c r="DD125" i="2"/>
  <c r="BS16" i="2"/>
  <c r="BS33" i="2"/>
  <c r="BT33" i="2" s="1"/>
  <c r="BQ33" i="2"/>
  <c r="BR33" i="2" s="1"/>
  <c r="BQ16" i="2"/>
  <c r="FD25" i="2"/>
  <c r="FC26" i="2"/>
  <c r="J35" i="8"/>
  <c r="L35" i="8"/>
  <c r="AU33" i="2"/>
  <c r="CJ30" i="2"/>
  <c r="CJ9" i="2"/>
  <c r="CJ29" i="2"/>
  <c r="CJ25" i="2"/>
  <c r="CJ13" i="2"/>
  <c r="CJ28" i="2"/>
  <c r="CJ7" i="2"/>
  <c r="CJ21" i="2"/>
  <c r="CJ8" i="2"/>
  <c r="CJ6" i="2"/>
  <c r="CJ10" i="2"/>
  <c r="DD100" i="2"/>
  <c r="BE18" i="2"/>
  <c r="BE21" i="2"/>
  <c r="BE13" i="2"/>
  <c r="BE12" i="2"/>
  <c r="BE24" i="2"/>
  <c r="EZ22" i="2"/>
  <c r="ET33" i="2"/>
  <c r="EY26" i="2"/>
  <c r="ET30" i="2"/>
  <c r="FL9" i="2"/>
  <c r="FL25" i="2"/>
  <c r="FL13" i="2"/>
  <c r="FL33" i="2"/>
  <c r="FL24" i="2"/>
  <c r="FL29" i="2"/>
  <c r="FL28" i="2"/>
  <c r="FL22" i="2"/>
  <c r="FL21" i="2"/>
  <c r="FL6" i="2"/>
  <c r="CE26" i="2"/>
  <c r="CF26" i="2" s="1"/>
  <c r="CF22" i="2"/>
  <c r="CE33" i="2"/>
  <c r="CF33" i="2" s="1"/>
  <c r="EZ15" i="2"/>
  <c r="EZ16" i="2" s="1"/>
  <c r="FD29" i="2"/>
  <c r="FD6" i="2"/>
  <c r="FD33" i="2"/>
  <c r="FD22" i="2"/>
  <c r="FD9" i="2"/>
  <c r="FD14" i="2"/>
  <c r="FD21" i="2"/>
  <c r="FD13" i="2"/>
  <c r="FD15" i="2"/>
  <c r="FD16" i="2" s="1"/>
  <c r="DD82" i="2"/>
  <c r="EP9" i="2"/>
  <c r="EP25" i="2"/>
  <c r="EP30" i="2"/>
  <c r="EP24" i="2"/>
  <c r="EP26" i="2"/>
  <c r="DO16" i="2"/>
  <c r="DP14" i="2"/>
  <c r="DP16" i="2" s="1"/>
  <c r="DN25" i="2"/>
  <c r="DM26" i="2"/>
  <c r="L58" i="8"/>
  <c r="J58" i="8"/>
  <c r="H58" i="8"/>
  <c r="J72" i="8"/>
  <c r="I72" i="8"/>
  <c r="L72" i="8"/>
  <c r="H72" i="8"/>
  <c r="AU19" i="2"/>
  <c r="AU14" i="2"/>
  <c r="AU16" i="2" s="1"/>
  <c r="AU10" i="2"/>
  <c r="AU6" i="2"/>
  <c r="BE11" i="2"/>
  <c r="DL20" i="2"/>
  <c r="ER8" i="2"/>
  <c r="EZ9" i="2"/>
  <c r="DV25" i="2"/>
  <c r="DV21" i="2"/>
  <c r="DV29" i="2"/>
  <c r="DV28" i="2"/>
  <c r="DV9" i="2"/>
  <c r="CJ14" i="2"/>
  <c r="CJ16" i="2" s="1"/>
  <c r="CJ22" i="2"/>
  <c r="DD77" i="2"/>
  <c r="ET14" i="2"/>
  <c r="L65" i="8"/>
  <c r="I65" i="8"/>
  <c r="K65" i="8"/>
  <c r="H65" i="8"/>
  <c r="J65" i="8"/>
  <c r="L63" i="8"/>
  <c r="K63" i="8"/>
  <c r="DS16" i="2"/>
  <c r="DS33" i="2"/>
  <c r="DO31" i="2"/>
  <c r="DP26" i="2"/>
  <c r="DI26" i="2"/>
  <c r="DI31" i="2" s="1"/>
  <c r="DG26" i="2"/>
  <c r="DH22" i="2"/>
  <c r="CG31" i="2"/>
  <c r="CH30" i="2"/>
  <c r="EU31" i="2"/>
  <c r="EV31" i="2" s="1"/>
  <c r="EV26" i="2"/>
  <c r="AU7" i="2"/>
  <c r="DL21" i="2"/>
  <c r="CJ26" i="2"/>
  <c r="CQ31" i="2"/>
  <c r="CJ24" i="2"/>
  <c r="EO33" i="2"/>
  <c r="EP33" i="2" s="1"/>
  <c r="EB16" i="2"/>
  <c r="DD75" i="2"/>
  <c r="DD78" i="2"/>
  <c r="DD81" i="2"/>
  <c r="DD84" i="2"/>
  <c r="EH22" i="2"/>
  <c r="EG33" i="2"/>
  <c r="EE16" i="2"/>
  <c r="EE33" i="2"/>
  <c r="EF33" i="2" s="1"/>
  <c r="EF89" i="2"/>
  <c r="EF86" i="2"/>
  <c r="EF105" i="2"/>
  <c r="EF75" i="2"/>
  <c r="EF115" i="2"/>
  <c r="EF123" i="2"/>
  <c r="EF82" i="2"/>
  <c r="EF94" i="2"/>
  <c r="EF121" i="2"/>
  <c r="EF110" i="2"/>
  <c r="EF81" i="2"/>
  <c r="EF117" i="2"/>
  <c r="EF74" i="2"/>
  <c r="EF116" i="2"/>
  <c r="EF113" i="2"/>
  <c r="EF80" i="2"/>
  <c r="DW16" i="2"/>
  <c r="DW33" i="2"/>
  <c r="DX33" i="2" s="1"/>
  <c r="DU33" i="2"/>
  <c r="DV33" i="2" s="1"/>
  <c r="DS31" i="2"/>
  <c r="DT26" i="2"/>
  <c r="DQ26" i="2"/>
  <c r="DQ31" i="2" s="1"/>
  <c r="DR31" i="2" s="1"/>
  <c r="CP125" i="2"/>
  <c r="CO126" i="2"/>
  <c r="CP126" i="2" s="1"/>
  <c r="BE33" i="2"/>
  <c r="ER25" i="2"/>
  <c r="BE14" i="2"/>
  <c r="BE16" i="2" s="1"/>
  <c r="DL22" i="2"/>
  <c r="CL31" i="2"/>
  <c r="DV8" i="2"/>
  <c r="FK32" i="2"/>
  <c r="FL31" i="2"/>
  <c r="EW126" i="2"/>
  <c r="EX126" i="2" s="1"/>
  <c r="DD97" i="2"/>
  <c r="DD124" i="2"/>
  <c r="FF8" i="2"/>
  <c r="FF7" i="2"/>
  <c r="FF28" i="2"/>
  <c r="FF21" i="2"/>
  <c r="FF20" i="2"/>
  <c r="FF13" i="2"/>
  <c r="FF25" i="2"/>
  <c r="FF14" i="2"/>
  <c r="FF16" i="2" s="1"/>
  <c r="FL30" i="2"/>
  <c r="EF22" i="2"/>
  <c r="DY16" i="2"/>
  <c r="DZ14" i="2" s="1"/>
  <c r="DZ16" i="2" s="1"/>
  <c r="L48" i="8"/>
  <c r="I48" i="8"/>
  <c r="J48" i="8"/>
  <c r="K48" i="8"/>
  <c r="H48" i="8"/>
  <c r="EZ33" i="2"/>
  <c r="EZ29" i="2"/>
  <c r="EZ28" i="2"/>
  <c r="EZ13" i="2"/>
  <c r="EZ24" i="2"/>
  <c r="AU11" i="2"/>
  <c r="ER26" i="2"/>
  <c r="AU8" i="2"/>
  <c r="AU13" i="2"/>
  <c r="AU22" i="2"/>
  <c r="AW24" i="2"/>
  <c r="BE29" i="2"/>
  <c r="DB31" i="2"/>
  <c r="DO33" i="2"/>
  <c r="CB31" i="2"/>
  <c r="FD20" i="2"/>
  <c r="FL26" i="2"/>
  <c r="EX117" i="2"/>
  <c r="EC126" i="2"/>
  <c r="ED126" i="2" s="1"/>
  <c r="ED89" i="2"/>
  <c r="ED117" i="2"/>
  <c r="ED116" i="2"/>
  <c r="ED124" i="2"/>
  <c r="ED106" i="2"/>
  <c r="ED85" i="2"/>
  <c r="ED122" i="2"/>
  <c r="ED115" i="2"/>
  <c r="ED99" i="2"/>
  <c r="ED110" i="2"/>
  <c r="ED123" i="2"/>
  <c r="ED76" i="2"/>
  <c r="ED86" i="2"/>
  <c r="ED80" i="2"/>
  <c r="ED121" i="2"/>
  <c r="ED104" i="2"/>
  <c r="ED82" i="2"/>
  <c r="ED111" i="2"/>
  <c r="ED105" i="2"/>
  <c r="ED75" i="2"/>
  <c r="ED73" i="2"/>
  <c r="ED95" i="2"/>
  <c r="ED70" i="2"/>
  <c r="ED107" i="2"/>
  <c r="ED71" i="2"/>
  <c r="ED93" i="2"/>
  <c r="EI26" i="2"/>
  <c r="EI31" i="2" s="1"/>
  <c r="CR106" i="2"/>
  <c r="CR89" i="2"/>
  <c r="CR83" i="2"/>
  <c r="CR72" i="2"/>
  <c r="CR95" i="2"/>
  <c r="CR73" i="2"/>
  <c r="CR105" i="2"/>
  <c r="CR99" i="2"/>
  <c r="CR124" i="2"/>
  <c r="CR100" i="2"/>
  <c r="CR78" i="2"/>
  <c r="CR111" i="2"/>
  <c r="CR70" i="2"/>
  <c r="CR76" i="2"/>
  <c r="CR123" i="2"/>
  <c r="CR94" i="2"/>
  <c r="CR107" i="2"/>
  <c r="CR115" i="2"/>
  <c r="CR122" i="2"/>
  <c r="CR104" i="2"/>
  <c r="CR71" i="2"/>
  <c r="CR77" i="2"/>
  <c r="CR118" i="2"/>
  <c r="CR101" i="2"/>
  <c r="CR80" i="2"/>
  <c r="CR117" i="2"/>
  <c r="CR116" i="2"/>
  <c r="CR102" i="2"/>
  <c r="CR81" i="2"/>
  <c r="CR86" i="2"/>
  <c r="CR84" i="2"/>
  <c r="CR85" i="2"/>
  <c r="CR93" i="2"/>
  <c r="AU29" i="2"/>
  <c r="BE28" i="2"/>
  <c r="EZ21" i="2"/>
  <c r="AU21" i="2"/>
  <c r="AW29" i="2"/>
  <c r="AU9" i="2"/>
  <c r="AW21" i="2"/>
  <c r="BE20" i="2"/>
  <c r="CP31" i="2"/>
  <c r="EZ20" i="2"/>
  <c r="FD7" i="2"/>
  <c r="EX94" i="2"/>
  <c r="FL8" i="2"/>
  <c r="BP14" i="2"/>
  <c r="BP16" i="2" s="1"/>
  <c r="DD111" i="2"/>
  <c r="AU18" i="2"/>
  <c r="AU28" i="2"/>
  <c r="AU30" i="2"/>
  <c r="BE31" i="2"/>
  <c r="CL26" i="2"/>
  <c r="EZ6" i="2"/>
  <c r="EX70" i="2"/>
  <c r="FL14" i="2"/>
  <c r="FL16" i="2" s="1"/>
  <c r="CG126" i="2"/>
  <c r="CH126" i="2" s="1"/>
  <c r="BV26" i="2"/>
  <c r="BU31" i="2"/>
  <c r="I58" i="8"/>
  <c r="FF30" i="2"/>
  <c r="DB89" i="2"/>
  <c r="DB73" i="2"/>
  <c r="DB115" i="2"/>
  <c r="DB76" i="2"/>
  <c r="DB77" i="2"/>
  <c r="DB81" i="2"/>
  <c r="DB88" i="2"/>
  <c r="DB104" i="2"/>
  <c r="DB85" i="2"/>
  <c r="DB74" i="2"/>
  <c r="DB99" i="2"/>
  <c r="DB71" i="2"/>
  <c r="DB80" i="2"/>
  <c r="DB101" i="2"/>
  <c r="DB98" i="2"/>
  <c r="DB109" i="2"/>
  <c r="DB110" i="2"/>
  <c r="DB111" i="2"/>
  <c r="DB96" i="2"/>
  <c r="DB118" i="2"/>
  <c r="DB121" i="2"/>
  <c r="DB82" i="2"/>
  <c r="DB107" i="2"/>
  <c r="DB94" i="2"/>
  <c r="DB86" i="2"/>
  <c r="DB70" i="2"/>
  <c r="DB93" i="2"/>
  <c r="DB97" i="2"/>
  <c r="DB117" i="2"/>
  <c r="DB123" i="2"/>
  <c r="DB116" i="2"/>
  <c r="DB95" i="2"/>
  <c r="DB75" i="2"/>
  <c r="J34" i="8"/>
  <c r="I34" i="8"/>
  <c r="H34" i="8"/>
  <c r="L34" i="8"/>
  <c r="AT26" i="2"/>
  <c r="EE26" i="2"/>
  <c r="DK32" i="2"/>
  <c r="BV83" i="2"/>
  <c r="BV89" i="2"/>
  <c r="AZ26" i="2"/>
  <c r="BK12" i="2"/>
  <c r="EP74" i="2"/>
  <c r="EP104" i="2"/>
  <c r="FD94" i="2"/>
  <c r="CP6" i="2"/>
  <c r="FD88" i="2"/>
  <c r="EB8" i="2"/>
  <c r="CX113" i="2"/>
  <c r="FD106" i="2"/>
  <c r="CN111" i="2"/>
  <c r="ES16" i="2"/>
  <c r="EN106" i="2"/>
  <c r="EN89" i="2"/>
  <c r="FB106" i="2"/>
  <c r="FB89" i="2"/>
  <c r="DU26" i="2"/>
  <c r="L52" i="8"/>
  <c r="CW126" i="2"/>
  <c r="CX126" i="2" s="1"/>
  <c r="CM126" i="2"/>
  <c r="CN126" i="2" s="1"/>
  <c r="BS26" i="2"/>
  <c r="BQ26" i="2"/>
  <c r="BQ31" i="2" s="1"/>
  <c r="BQ32" i="2" s="1"/>
  <c r="EP88" i="2"/>
  <c r="EP89" i="2"/>
  <c r="DY33" i="2"/>
  <c r="DD25" i="2"/>
  <c r="CT107" i="2"/>
  <c r="CT89" i="2"/>
  <c r="CL122" i="2"/>
  <c r="CL89" i="2"/>
  <c r="EP107" i="2"/>
  <c r="FD77" i="2"/>
  <c r="CP30" i="2"/>
  <c r="ED16" i="2"/>
  <c r="DN13" i="2"/>
  <c r="FD99" i="2"/>
  <c r="EB13" i="2"/>
  <c r="CX80" i="2"/>
  <c r="CN78" i="2"/>
  <c r="I47" i="8"/>
  <c r="DX124" i="2"/>
  <c r="DX81" i="2"/>
  <c r="L76" i="8"/>
  <c r="J61" i="8"/>
  <c r="FF77" i="2"/>
  <c r="ED125" i="2"/>
  <c r="I52" i="8"/>
  <c r="AW122" i="2"/>
  <c r="BA6" i="2"/>
  <c r="BK29" i="2"/>
  <c r="BK25" i="2"/>
  <c r="BI25" i="2"/>
  <c r="EJ15" i="2"/>
  <c r="EJ16" i="2" s="1"/>
  <c r="EP116" i="2"/>
  <c r="EP70" i="2"/>
  <c r="FD121" i="2"/>
  <c r="EP110" i="2"/>
  <c r="EP121" i="2"/>
  <c r="CP10" i="2"/>
  <c r="DN22" i="2"/>
  <c r="FD115" i="2"/>
  <c r="EB6" i="2"/>
  <c r="CX111" i="2"/>
  <c r="DX113" i="2"/>
  <c r="L74" i="8"/>
  <c r="I61" i="8"/>
  <c r="FD125" i="2"/>
  <c r="DZ107" i="2"/>
  <c r="BA24" i="2"/>
  <c r="BA9" i="2"/>
  <c r="BK30" i="2"/>
  <c r="BI24" i="2"/>
  <c r="BI13" i="2"/>
  <c r="CP25" i="2"/>
  <c r="EP80" i="2"/>
  <c r="FJ6" i="2"/>
  <c r="DN7" i="2"/>
  <c r="CP28" i="2"/>
  <c r="FD117" i="2"/>
  <c r="EB24" i="2"/>
  <c r="DN28" i="2"/>
  <c r="CX83" i="2"/>
  <c r="CT83" i="2"/>
  <c r="H61" i="8"/>
  <c r="EK126" i="2"/>
  <c r="EL126" i="2" s="1"/>
  <c r="ES26" i="2"/>
  <c r="ET26" i="2" s="1"/>
  <c r="FG26" i="2"/>
  <c r="EJ116" i="2"/>
  <c r="EH73" i="2"/>
  <c r="EH89" i="2"/>
  <c r="CX25" i="2"/>
  <c r="BE116" i="2"/>
  <c r="BE89" i="2"/>
  <c r="BC94" i="2"/>
  <c r="AY124" i="2"/>
  <c r="AW125" i="2"/>
  <c r="AU107" i="2"/>
  <c r="BA19" i="2"/>
  <c r="BA14" i="2"/>
  <c r="BA16" i="2" s="1"/>
  <c r="BK28" i="2"/>
  <c r="BI6" i="2"/>
  <c r="BI28" i="2"/>
  <c r="EP99" i="2"/>
  <c r="CP22" i="2"/>
  <c r="FD118" i="2"/>
  <c r="EB25" i="2"/>
  <c r="DN24" i="2"/>
  <c r="CX115" i="2"/>
  <c r="DC33" i="2"/>
  <c r="DD33" i="2" s="1"/>
  <c r="CN121" i="2"/>
  <c r="CT72" i="2"/>
  <c r="I76" i="8"/>
  <c r="H69" i="8"/>
  <c r="K61" i="8"/>
  <c r="DH94" i="2"/>
  <c r="DF78" i="2"/>
  <c r="DF89" i="2"/>
  <c r="BP76" i="2"/>
  <c r="BI112" i="2"/>
  <c r="BI89" i="2"/>
  <c r="BA124" i="2"/>
  <c r="CP9" i="2"/>
  <c r="CP8" i="2"/>
  <c r="DY26" i="2"/>
  <c r="CP14" i="2"/>
  <c r="CP16" i="2" s="1"/>
  <c r="FD123" i="2"/>
  <c r="FD124" i="2"/>
  <c r="DX82" i="2"/>
  <c r="DX89" i="2"/>
  <c r="AU125" i="2"/>
  <c r="CP24" i="2"/>
  <c r="CP21" i="2"/>
  <c r="FD82" i="2"/>
  <c r="FD107" i="2"/>
  <c r="FD110" i="2"/>
  <c r="K45" i="8"/>
  <c r="CT77" i="2"/>
  <c r="H74" i="8"/>
  <c r="EO126" i="2"/>
  <c r="EP126" i="2" s="1"/>
  <c r="CP124" i="2"/>
  <c r="BK18" i="2"/>
  <c r="BA30" i="2"/>
  <c r="BA29" i="2"/>
  <c r="CP26" i="2"/>
  <c r="BH33" i="2"/>
  <c r="BI33" i="2" s="1"/>
  <c r="EP123" i="2"/>
  <c r="EP118" i="2"/>
  <c r="FD76" i="2"/>
  <c r="FD75" i="2"/>
  <c r="EB28" i="2"/>
  <c r="FD74" i="2"/>
  <c r="CX100" i="2"/>
  <c r="CX98" i="2"/>
  <c r="EL94" i="2"/>
  <c r="CN118" i="2"/>
  <c r="I45" i="8"/>
  <c r="DX106" i="2"/>
  <c r="J76" i="8"/>
  <c r="DR75" i="2"/>
  <c r="DR89" i="2"/>
  <c r="L54" i="8"/>
  <c r="EY126" i="2"/>
  <c r="EZ126" i="2" s="1"/>
  <c r="FC126" i="2"/>
  <c r="FD126" i="2" s="1"/>
  <c r="DA126" i="2"/>
  <c r="DB126" i="2" s="1"/>
  <c r="EP125" i="2"/>
  <c r="DO126" i="2"/>
  <c r="DP126" i="2" s="1"/>
  <c r="DT125" i="2"/>
  <c r="DC126" i="2"/>
  <c r="DD126" i="2" s="1"/>
  <c r="DZ125" i="2"/>
  <c r="DE126" i="2"/>
  <c r="DF126" i="2" s="1"/>
  <c r="M38" i="12"/>
  <c r="P38" i="12"/>
  <c r="L38" i="12"/>
  <c r="Q38" i="12"/>
  <c r="N37" i="12"/>
  <c r="N38" i="12" s="1"/>
  <c r="EU32" i="2"/>
  <c r="BK31" i="2"/>
  <c r="BJ32" i="2"/>
  <c r="AW33" i="2"/>
  <c r="AW6" i="2"/>
  <c r="AW8" i="2"/>
  <c r="AW30" i="2"/>
  <c r="AW28" i="2"/>
  <c r="AX32" i="2"/>
  <c r="BH32" i="2"/>
  <c r="BE9" i="2"/>
  <c r="BE8" i="2"/>
  <c r="BE10" i="2"/>
  <c r="BE19" i="2"/>
  <c r="BE22" i="2"/>
  <c r="DL25" i="2"/>
  <c r="DL14" i="2"/>
  <c r="DL16" i="2" s="1"/>
  <c r="DL9" i="2"/>
  <c r="DL8" i="2"/>
  <c r="BR21" i="2"/>
  <c r="BR26" i="2"/>
  <c r="DL33" i="2"/>
  <c r="ER30" i="2"/>
  <c r="ER14" i="2"/>
  <c r="ER15" i="2"/>
  <c r="ER21" i="2"/>
  <c r="BK26" i="2"/>
  <c r="FB26" i="2"/>
  <c r="FB25" i="2"/>
  <c r="FB22" i="2"/>
  <c r="FB8" i="2"/>
  <c r="FB15" i="2"/>
  <c r="FB16" i="2" s="1"/>
  <c r="FB13" i="2"/>
  <c r="FB6" i="2"/>
  <c r="FB30" i="2"/>
  <c r="FB7" i="2"/>
  <c r="FB9" i="2"/>
  <c r="FB33" i="2"/>
  <c r="FB21" i="2"/>
  <c r="FB29" i="2"/>
  <c r="FB28" i="2"/>
  <c r="CJ125" i="2"/>
  <c r="CI126" i="2"/>
  <c r="CJ126" i="2" s="1"/>
  <c r="EC32" i="2"/>
  <c r="ED31" i="2"/>
  <c r="EJ13" i="2"/>
  <c r="EJ29" i="2"/>
  <c r="EJ22" i="2"/>
  <c r="EJ20" i="2"/>
  <c r="EJ21" i="2"/>
  <c r="EJ30" i="2"/>
  <c r="EJ28" i="2"/>
  <c r="EJ8" i="2"/>
  <c r="EJ6" i="2"/>
  <c r="EJ33" i="2"/>
  <c r="EJ9" i="2"/>
  <c r="EJ25" i="2"/>
  <c r="CS32" i="2"/>
  <c r="CT31" i="2"/>
  <c r="CW31" i="2"/>
  <c r="CX26" i="2"/>
  <c r="AW22" i="2"/>
  <c r="AW7" i="2"/>
  <c r="AW10" i="2"/>
  <c r="AW12" i="2"/>
  <c r="AW9" i="2"/>
  <c r="AW25" i="2"/>
  <c r="DL28" i="2"/>
  <c r="DL13" i="2"/>
  <c r="DL31" i="2"/>
  <c r="DL30" i="2"/>
  <c r="BR20" i="2"/>
  <c r="BR9" i="2"/>
  <c r="FE32" i="2"/>
  <c r="ER24" i="2"/>
  <c r="ER13" i="2"/>
  <c r="ER9" i="2"/>
  <c r="ER22" i="2"/>
  <c r="DQ32" i="2"/>
  <c r="CI31" i="2"/>
  <c r="CQ32" i="2"/>
  <c r="CR31" i="2"/>
  <c r="EM31" i="2"/>
  <c r="EN26" i="2"/>
  <c r="CH33" i="2"/>
  <c r="CH11" i="2"/>
  <c r="CH8" i="2"/>
  <c r="CH6" i="2"/>
  <c r="CH29" i="2"/>
  <c r="CH7" i="2"/>
  <c r="CH9" i="2"/>
  <c r="CH25" i="2"/>
  <c r="CH14" i="2"/>
  <c r="CH16" i="2" s="1"/>
  <c r="CH10" i="2"/>
  <c r="CH22" i="2"/>
  <c r="CH26" i="2"/>
  <c r="CH24" i="2"/>
  <c r="CH21" i="2"/>
  <c r="EA31" i="2"/>
  <c r="EB26" i="2"/>
  <c r="EH29" i="2"/>
  <c r="EH15" i="2"/>
  <c r="EH28" i="2"/>
  <c r="EH6" i="2"/>
  <c r="EH24" i="2"/>
  <c r="EH14" i="2"/>
  <c r="EH7" i="2"/>
  <c r="EH8" i="2"/>
  <c r="EH25" i="2"/>
  <c r="EH33" i="2"/>
  <c r="EH20" i="2"/>
  <c r="EH26" i="2"/>
  <c r="DB10" i="2"/>
  <c r="DB29" i="2"/>
  <c r="DB9" i="2"/>
  <c r="DB25" i="2"/>
  <c r="DB28" i="2"/>
  <c r="DB30" i="2"/>
  <c r="CY16" i="2"/>
  <c r="CY33" i="2"/>
  <c r="CZ33" i="2" s="1"/>
  <c r="CZ14" i="2"/>
  <c r="CZ16" i="2" s="1"/>
  <c r="CZ94" i="2"/>
  <c r="CZ116" i="2"/>
  <c r="CZ74" i="2"/>
  <c r="CZ95" i="2"/>
  <c r="CZ86" i="2"/>
  <c r="CZ118" i="2"/>
  <c r="CZ124" i="2"/>
  <c r="CZ104" i="2"/>
  <c r="CZ111" i="2"/>
  <c r="CZ97" i="2"/>
  <c r="CZ122" i="2"/>
  <c r="CZ109" i="2"/>
  <c r="CZ125" i="2"/>
  <c r="CZ78" i="2"/>
  <c r="CZ107" i="2"/>
  <c r="CZ73" i="2"/>
  <c r="CZ99" i="2"/>
  <c r="CZ106" i="2"/>
  <c r="CZ105" i="2"/>
  <c r="CZ113" i="2"/>
  <c r="CZ121" i="2"/>
  <c r="CZ72" i="2"/>
  <c r="CZ70" i="2"/>
  <c r="CZ75" i="2"/>
  <c r="CZ88" i="2"/>
  <c r="CZ80" i="2"/>
  <c r="CZ83" i="2"/>
  <c r="CZ98" i="2"/>
  <c r="CZ100" i="2"/>
  <c r="CZ93" i="2"/>
  <c r="CZ96" i="2"/>
  <c r="CZ110" i="2"/>
  <c r="CZ85" i="2"/>
  <c r="CZ117" i="2"/>
  <c r="CZ71" i="2"/>
  <c r="CY126" i="2"/>
  <c r="CZ126" i="2" s="1"/>
  <c r="CZ115" i="2"/>
  <c r="CZ123" i="2"/>
  <c r="CZ76" i="2"/>
  <c r="CZ101" i="2"/>
  <c r="CU26" i="2"/>
  <c r="CV22" i="2"/>
  <c r="CU33" i="2"/>
  <c r="CV33" i="2" s="1"/>
  <c r="CV100" i="2"/>
  <c r="CU125" i="2"/>
  <c r="CR125" i="2"/>
  <c r="CQ126" i="2"/>
  <c r="CR126" i="2" s="1"/>
  <c r="CN25" i="2"/>
  <c r="CM26" i="2"/>
  <c r="BM16" i="2"/>
  <c r="BN14" i="2"/>
  <c r="BN16" i="2" s="1"/>
  <c r="BM33" i="2"/>
  <c r="BN33" i="2" s="1"/>
  <c r="BF16" i="2"/>
  <c r="BG22" i="2" s="1"/>
  <c r="AU25" i="2"/>
  <c r="AT126" i="2"/>
  <c r="AU126" i="2" s="1"/>
  <c r="AW11" i="2"/>
  <c r="AW18" i="2"/>
  <c r="AW20" i="2"/>
  <c r="AW13" i="2"/>
  <c r="DL26" i="2"/>
  <c r="DL7" i="2"/>
  <c r="DL29" i="2"/>
  <c r="BR30" i="2"/>
  <c r="BR22" i="2"/>
  <c r="BR7" i="2"/>
  <c r="ER33" i="2"/>
  <c r="ER29" i="2"/>
  <c r="ER7" i="2"/>
  <c r="ER6" i="2"/>
  <c r="ER31" i="2"/>
  <c r="BY31" i="2"/>
  <c r="BZ26" i="2"/>
  <c r="EP22" i="2"/>
  <c r="EP15" i="2"/>
  <c r="EP7" i="2"/>
  <c r="EP13" i="2"/>
  <c r="EP29" i="2"/>
  <c r="EP21" i="2"/>
  <c r="EP6" i="2"/>
  <c r="EP28" i="2"/>
  <c r="EP8" i="2"/>
  <c r="EP14" i="2"/>
  <c r="EV95" i="2"/>
  <c r="EV86" i="2"/>
  <c r="EV122" i="2"/>
  <c r="EV121" i="2"/>
  <c r="EV74" i="2"/>
  <c r="EV88" i="2"/>
  <c r="EV73" i="2"/>
  <c r="EV104" i="2"/>
  <c r="EV70" i="2"/>
  <c r="EV82" i="2"/>
  <c r="EV77" i="2"/>
  <c r="EV80" i="2"/>
  <c r="EV113" i="2"/>
  <c r="EV115" i="2"/>
  <c r="EV107" i="2"/>
  <c r="EV123" i="2"/>
  <c r="EV116" i="2"/>
  <c r="EV106" i="2"/>
  <c r="EV110" i="2"/>
  <c r="EV71" i="2"/>
  <c r="EU126" i="2"/>
  <c r="EV126" i="2" s="1"/>
  <c r="EV99" i="2"/>
  <c r="EV94" i="2"/>
  <c r="EV76" i="2"/>
  <c r="EV124" i="2"/>
  <c r="DR7" i="2"/>
  <c r="DR21" i="2"/>
  <c r="DR14" i="2"/>
  <c r="DR16" i="2" s="1"/>
  <c r="DR9" i="2"/>
  <c r="DR25" i="2"/>
  <c r="DR33" i="2"/>
  <c r="DR20" i="2"/>
  <c r="DR13" i="2"/>
  <c r="DE16" i="2"/>
  <c r="DF14" i="2" s="1"/>
  <c r="DF16" i="2" s="1"/>
  <c r="DE33" i="2"/>
  <c r="DF33" i="2" s="1"/>
  <c r="DE32" i="2"/>
  <c r="EN29" i="2"/>
  <c r="EN21" i="2"/>
  <c r="EN7" i="2"/>
  <c r="DT22" i="2"/>
  <c r="DT9" i="2"/>
  <c r="DT20" i="2"/>
  <c r="DT7" i="2"/>
  <c r="DT21" i="2"/>
  <c r="DI16" i="2"/>
  <c r="DI33" i="2"/>
  <c r="DJ33" i="2" s="1"/>
  <c r="CD106" i="2"/>
  <c r="CD84" i="2"/>
  <c r="CD113" i="2"/>
  <c r="CD123" i="2"/>
  <c r="EP94" i="2"/>
  <c r="EF106" i="2"/>
  <c r="EF125" i="2"/>
  <c r="EF76" i="2"/>
  <c r="EF104" i="2"/>
  <c r="EF71" i="2"/>
  <c r="DW31" i="2"/>
  <c r="DR22" i="2"/>
  <c r="DD30" i="2"/>
  <c r="DD29" i="2"/>
  <c r="CE125" i="2"/>
  <c r="CF100" i="2"/>
  <c r="BZ97" i="2"/>
  <c r="BZ113" i="2"/>
  <c r="BZ74" i="2"/>
  <c r="BZ72" i="2"/>
  <c r="BZ118" i="2"/>
  <c r="BZ102" i="2"/>
  <c r="BZ82" i="2"/>
  <c r="BZ78" i="2"/>
  <c r="BZ76" i="2"/>
  <c r="BZ85" i="2"/>
  <c r="BZ121" i="2"/>
  <c r="BZ73" i="2"/>
  <c r="BZ93" i="2"/>
  <c r="BZ88" i="2"/>
  <c r="BZ84" i="2"/>
  <c r="BZ99" i="2"/>
  <c r="BI18" i="2"/>
  <c r="BI12" i="2"/>
  <c r="BF31" i="2"/>
  <c r="BE26" i="2"/>
  <c r="FA31" i="2"/>
  <c r="FB31" i="2" s="1"/>
  <c r="EL86" i="2"/>
  <c r="EL118" i="2"/>
  <c r="EL115" i="2"/>
  <c r="EL82" i="2"/>
  <c r="EL121" i="2"/>
  <c r="EL116" i="2"/>
  <c r="EL104" i="2"/>
  <c r="EL107" i="2"/>
  <c r="EL74" i="2"/>
  <c r="EL124" i="2"/>
  <c r="EL110" i="2"/>
  <c r="EL99" i="2"/>
  <c r="EL111" i="2"/>
  <c r="EL117" i="2"/>
  <c r="EL70" i="2"/>
  <c r="EL81" i="2"/>
  <c r="EL113" i="2"/>
  <c r="EL76" i="2"/>
  <c r="BW26" i="2"/>
  <c r="BT102" i="2"/>
  <c r="BT99" i="2"/>
  <c r="BT120" i="2"/>
  <c r="BT78" i="2"/>
  <c r="BG108" i="2"/>
  <c r="BF126" i="2"/>
  <c r="BG126" i="2" s="1"/>
  <c r="AQ31" i="2"/>
  <c r="AP32" i="2"/>
  <c r="K27" i="8"/>
  <c r="J29" i="8"/>
  <c r="J38" i="8"/>
  <c r="J42" i="8"/>
  <c r="H43" i="8"/>
  <c r="J45" i="8"/>
  <c r="K80" i="8"/>
  <c r="J80" i="8"/>
  <c r="H76" i="8"/>
  <c r="H80" i="8"/>
  <c r="K58" i="8"/>
  <c r="H64" i="8"/>
  <c r="J70" i="8"/>
  <c r="J68" i="8"/>
  <c r="K72" i="8"/>
  <c r="H77" i="8"/>
  <c r="H39" i="8"/>
  <c r="H36" i="8"/>
  <c r="H35" i="8"/>
  <c r="J33" i="8"/>
  <c r="I36" i="8"/>
  <c r="I27" i="8"/>
  <c r="H29" i="8"/>
  <c r="L38" i="8"/>
  <c r="J43" i="8"/>
  <c r="H83" i="8"/>
  <c r="L73" i="8"/>
  <c r="K62" i="8"/>
  <c r="K64" i="8"/>
  <c r="I39" i="8"/>
  <c r="L27" i="8"/>
  <c r="K29" i="8"/>
  <c r="I38" i="8"/>
  <c r="L39" i="8"/>
  <c r="L43" i="8"/>
  <c r="K66" i="8"/>
  <c r="H59" i="8"/>
  <c r="J64" i="8"/>
  <c r="H70" i="8"/>
  <c r="K79" i="8"/>
  <c r="J28" i="8"/>
  <c r="H32" i="8"/>
  <c r="J32" i="8"/>
  <c r="L37" i="8"/>
  <c r="J40" i="8"/>
  <c r="K41" i="8"/>
  <c r="J44" i="8"/>
  <c r="H46" i="8"/>
  <c r="I46" i="8"/>
  <c r="J47" i="8"/>
  <c r="H49" i="8"/>
  <c r="L84" i="8"/>
  <c r="I63" i="8"/>
  <c r="H82" i="8"/>
  <c r="H66" i="8"/>
  <c r="K73" i="8"/>
  <c r="H67" i="8"/>
  <c r="H79" i="8"/>
  <c r="J79" i="8"/>
  <c r="I73" i="8"/>
  <c r="I79" i="8"/>
  <c r="I51" i="8"/>
  <c r="H56" i="8"/>
  <c r="L59" i="8"/>
  <c r="I62" i="8"/>
  <c r="I70" i="8"/>
  <c r="K68" i="8"/>
  <c r="L81" i="8"/>
  <c r="J83" i="8"/>
  <c r="J77" i="8"/>
  <c r="L75" i="8"/>
  <c r="H54" i="8"/>
  <c r="K35" i="8"/>
  <c r="L33" i="8"/>
  <c r="I28" i="8"/>
  <c r="K32" i="8"/>
  <c r="I40" i="8"/>
  <c r="L41" i="8"/>
  <c r="I41" i="8"/>
  <c r="I44" i="8"/>
  <c r="K46" i="8"/>
  <c r="H47" i="8"/>
  <c r="L49" i="8"/>
  <c r="I57" i="8"/>
  <c r="J82" i="8"/>
  <c r="J63" i="8"/>
  <c r="I66" i="8"/>
  <c r="H53" i="8"/>
  <c r="K71" i="8"/>
  <c r="L67" i="8"/>
  <c r="L53" i="8"/>
  <c r="L71" i="8"/>
  <c r="K67" i="8"/>
  <c r="I67" i="8"/>
  <c r="H51" i="8"/>
  <c r="K56" i="8"/>
  <c r="J59" i="8"/>
  <c r="H63" i="8"/>
  <c r="I81" i="8"/>
  <c r="I82" i="8"/>
  <c r="J71" i="8"/>
  <c r="I77" i="8"/>
  <c r="K75" i="8"/>
  <c r="K54" i="8"/>
  <c r="I35" i="8"/>
  <c r="H33" i="8"/>
  <c r="H28" i="8"/>
  <c r="I32" i="8"/>
  <c r="H40" i="8"/>
  <c r="H41" i="8"/>
  <c r="J46" i="8"/>
  <c r="K47" i="8"/>
  <c r="I84" i="8"/>
  <c r="L57" i="8"/>
  <c r="K57" i="8"/>
  <c r="J84" i="8"/>
  <c r="J73" i="8"/>
  <c r="H84" i="8"/>
  <c r="J75" i="8"/>
  <c r="K51" i="8"/>
  <c r="H57" i="8"/>
  <c r="I59" i="8"/>
  <c r="J66" i="8"/>
  <c r="J81" i="8"/>
  <c r="H81" i="8"/>
  <c r="I75" i="8"/>
  <c r="I54" i="8"/>
  <c r="K33" i="8"/>
  <c r="AS126" i="2"/>
  <c r="AS28" i="2"/>
  <c r="AS21" i="2"/>
  <c r="AS13" i="2"/>
  <c r="AS9" i="2"/>
  <c r="AS24" i="2"/>
  <c r="AS20" i="2"/>
  <c r="AS12" i="2"/>
  <c r="AS8" i="2"/>
  <c r="AS19" i="2"/>
  <c r="AS11" i="2"/>
  <c r="AS7" i="2"/>
  <c r="AS29" i="2"/>
  <c r="AS25" i="2"/>
  <c r="AS18" i="2"/>
  <c r="AS10" i="2"/>
  <c r="AS6" i="2"/>
  <c r="AS26" i="2"/>
  <c r="AS33" i="2"/>
  <c r="AS30" i="2"/>
  <c r="AS14" i="2"/>
  <c r="AS16" i="2" s="1"/>
  <c r="AS22" i="2"/>
  <c r="AS31" i="2"/>
  <c r="DZ33" i="2" l="1"/>
  <c r="BA26" i="2"/>
  <c r="AZ31" i="2"/>
  <c r="DO32" i="2"/>
  <c r="DP31" i="2"/>
  <c r="DZ7" i="2"/>
  <c r="DZ6" i="2"/>
  <c r="DZ22" i="2"/>
  <c r="DZ28" i="2"/>
  <c r="DZ25" i="2"/>
  <c r="DZ13" i="2"/>
  <c r="DZ8" i="2"/>
  <c r="DZ29" i="2"/>
  <c r="DZ9" i="2"/>
  <c r="DZ30" i="2"/>
  <c r="DZ24" i="2"/>
  <c r="DZ21" i="2"/>
  <c r="DZ20" i="2"/>
  <c r="ET25" i="2"/>
  <c r="ET28" i="2"/>
  <c r="ET13" i="2"/>
  <c r="ET15" i="2"/>
  <c r="ET16" i="2" s="1"/>
  <c r="ET9" i="2"/>
  <c r="ET21" i="2"/>
  <c r="ET6" i="2"/>
  <c r="ET20" i="2"/>
  <c r="ET8" i="2"/>
  <c r="ET29" i="2"/>
  <c r="ET24" i="2"/>
  <c r="ET22" i="2"/>
  <c r="ET7" i="2"/>
  <c r="EF7" i="2"/>
  <c r="EF28" i="2"/>
  <c r="EF15" i="2"/>
  <c r="EF6" i="2"/>
  <c r="EF25" i="2"/>
  <c r="EF8" i="2"/>
  <c r="EF14" i="2"/>
  <c r="EF20" i="2"/>
  <c r="EF21" i="2"/>
  <c r="EF13" i="2"/>
  <c r="EF30" i="2"/>
  <c r="EF24" i="2"/>
  <c r="EF9" i="2"/>
  <c r="EF29" i="2"/>
  <c r="DT33" i="2"/>
  <c r="DP28" i="2"/>
  <c r="DP9" i="2"/>
  <c r="DP25" i="2"/>
  <c r="DP29" i="2"/>
  <c r="DP30" i="2"/>
  <c r="DP22" i="2"/>
  <c r="DP24" i="2"/>
  <c r="DP13" i="2"/>
  <c r="DP7" i="2"/>
  <c r="DP6" i="2"/>
  <c r="DP20" i="2"/>
  <c r="DP21" i="2"/>
  <c r="DP8" i="2"/>
  <c r="BT29" i="2"/>
  <c r="BT28" i="2"/>
  <c r="BT13" i="2"/>
  <c r="BT7" i="2"/>
  <c r="BT11" i="2"/>
  <c r="BT10" i="2"/>
  <c r="BT24" i="2"/>
  <c r="BT25" i="2"/>
  <c r="BT8" i="2"/>
  <c r="BT21" i="2"/>
  <c r="BT30" i="2"/>
  <c r="BT22" i="2"/>
  <c r="BT20" i="2"/>
  <c r="BT6" i="2"/>
  <c r="BT14" i="2"/>
  <c r="BT16" i="2" s="1"/>
  <c r="BT9" i="2"/>
  <c r="FG31" i="2"/>
  <c r="FH26" i="2"/>
  <c r="EJ26" i="2"/>
  <c r="DT31" i="2"/>
  <c r="DS32" i="2"/>
  <c r="DT13" i="2"/>
  <c r="DT8" i="2"/>
  <c r="DT29" i="2"/>
  <c r="DT25" i="2"/>
  <c r="DT30" i="2"/>
  <c r="DT24" i="2"/>
  <c r="BP29" i="2"/>
  <c r="BP8" i="2"/>
  <c r="BP20" i="2"/>
  <c r="BP7" i="2"/>
  <c r="BP10" i="2"/>
  <c r="BP11" i="2"/>
  <c r="BP28" i="2"/>
  <c r="BP30" i="2"/>
  <c r="BP24" i="2"/>
  <c r="BP6" i="2"/>
  <c r="BP22" i="2"/>
  <c r="BP21" i="2"/>
  <c r="BP13" i="2"/>
  <c r="BP9" i="2"/>
  <c r="BP25" i="2"/>
  <c r="BO32" i="2"/>
  <c r="BP31" i="2"/>
  <c r="FD26" i="2"/>
  <c r="FC31" i="2"/>
  <c r="BR14" i="2"/>
  <c r="BR16" i="2" s="1"/>
  <c r="BR10" i="2"/>
  <c r="BR13" i="2"/>
  <c r="BR8" i="2"/>
  <c r="BR6" i="2"/>
  <c r="DU31" i="2"/>
  <c r="DV26" i="2"/>
  <c r="BV31" i="2"/>
  <c r="BU32" i="2"/>
  <c r="DM31" i="2"/>
  <c r="DN26" i="2"/>
  <c r="DP33" i="2"/>
  <c r="BR24" i="2"/>
  <c r="AU26" i="2"/>
  <c r="AT31" i="2"/>
  <c r="CE31" i="2"/>
  <c r="DG31" i="2"/>
  <c r="DH26" i="2"/>
  <c r="EY31" i="2"/>
  <c r="EZ26" i="2"/>
  <c r="EF26" i="2"/>
  <c r="EE31" i="2"/>
  <c r="DT28" i="2"/>
  <c r="BR28" i="2"/>
  <c r="BR29" i="2"/>
  <c r="DX6" i="2"/>
  <c r="DX25" i="2"/>
  <c r="DX8" i="2"/>
  <c r="DX24" i="2"/>
  <c r="DX29" i="2"/>
  <c r="DX22" i="2"/>
  <c r="DX20" i="2"/>
  <c r="DX30" i="2"/>
  <c r="DX26" i="2"/>
  <c r="DX28" i="2"/>
  <c r="DX14" i="2"/>
  <c r="DX16" i="2" s="1"/>
  <c r="DX9" i="2"/>
  <c r="DX21" i="2"/>
  <c r="DX13" i="2"/>
  <c r="DX7" i="2"/>
  <c r="EI32" i="2"/>
  <c r="EJ31" i="2"/>
  <c r="DY31" i="2"/>
  <c r="DZ26" i="2"/>
  <c r="BT26" i="2"/>
  <c r="BS31" i="2"/>
  <c r="DT14" i="2"/>
  <c r="DT16" i="2" s="1"/>
  <c r="DT6" i="2"/>
  <c r="DR26" i="2"/>
  <c r="BR31" i="2"/>
  <c r="BR11" i="2"/>
  <c r="BR25" i="2"/>
  <c r="CG32" i="2"/>
  <c r="CH31" i="2"/>
  <c r="ES31" i="2"/>
  <c r="H38" i="12"/>
  <c r="BW31" i="2"/>
  <c r="BX26" i="2"/>
  <c r="DJ21" i="2"/>
  <c r="DJ24" i="2"/>
  <c r="DJ25" i="2"/>
  <c r="DJ9" i="2"/>
  <c r="DJ13" i="2"/>
  <c r="DJ29" i="2"/>
  <c r="DJ7" i="2"/>
  <c r="DJ22" i="2"/>
  <c r="DJ14" i="2"/>
  <c r="DJ16" i="2" s="1"/>
  <c r="DJ20" i="2"/>
  <c r="DJ28" i="2"/>
  <c r="DJ26" i="2"/>
  <c r="DJ6" i="2"/>
  <c r="DJ8" i="2"/>
  <c r="DJ30" i="2"/>
  <c r="FA32" i="2"/>
  <c r="BY32" i="2"/>
  <c r="BZ31" i="2"/>
  <c r="BG31" i="2"/>
  <c r="CE126" i="2"/>
  <c r="CF125" i="2"/>
  <c r="BL125" i="2"/>
  <c r="DW32" i="2"/>
  <c r="DX31" i="2"/>
  <c r="DF30" i="2"/>
  <c r="DF7" i="2"/>
  <c r="DF29" i="2"/>
  <c r="DF10" i="2"/>
  <c r="DF13" i="2"/>
  <c r="DF28" i="2"/>
  <c r="DF24" i="2"/>
  <c r="DF9" i="2"/>
  <c r="DF25" i="2"/>
  <c r="DF21" i="2"/>
  <c r="DF8" i="2"/>
  <c r="DF20" i="2"/>
  <c r="DF22" i="2"/>
  <c r="DF31" i="2"/>
  <c r="DF11" i="2"/>
  <c r="DF26" i="2"/>
  <c r="DF6" i="2"/>
  <c r="DI32" i="2"/>
  <c r="DJ31" i="2"/>
  <c r="EP16" i="2"/>
  <c r="BF32" i="2"/>
  <c r="BN28" i="2"/>
  <c r="BN11" i="2"/>
  <c r="BN21" i="2"/>
  <c r="BN6" i="2"/>
  <c r="BN8" i="2"/>
  <c r="BN20" i="2"/>
  <c r="BN22" i="2"/>
  <c r="BN7" i="2"/>
  <c r="BN25" i="2"/>
  <c r="BN9" i="2"/>
  <c r="BN13" i="2"/>
  <c r="BN29" i="2"/>
  <c r="BN24" i="2"/>
  <c r="BN26" i="2"/>
  <c r="BN30" i="2"/>
  <c r="BN10" i="2"/>
  <c r="BN31" i="2"/>
  <c r="CZ8" i="2"/>
  <c r="CZ24" i="2"/>
  <c r="CZ20" i="2"/>
  <c r="CZ21" i="2"/>
  <c r="CZ11" i="2"/>
  <c r="CZ6" i="2"/>
  <c r="CZ29" i="2"/>
  <c r="CZ7" i="2"/>
  <c r="CZ30" i="2"/>
  <c r="CZ25" i="2"/>
  <c r="CZ9" i="2"/>
  <c r="CZ22" i="2"/>
  <c r="CZ31" i="2"/>
  <c r="CZ10" i="2"/>
  <c r="CZ13" i="2"/>
  <c r="CZ26" i="2"/>
  <c r="CZ28" i="2"/>
  <c r="EB31" i="2"/>
  <c r="EA32" i="2"/>
  <c r="EN31" i="2"/>
  <c r="EM32" i="2"/>
  <c r="CX31" i="2"/>
  <c r="CW32" i="2"/>
  <c r="BG18" i="2"/>
  <c r="BG8" i="2"/>
  <c r="BG11" i="2"/>
  <c r="BG19" i="2"/>
  <c r="BG14" i="2"/>
  <c r="BG16" i="2" s="1"/>
  <c r="BG21" i="2"/>
  <c r="BG12" i="2"/>
  <c r="BG6" i="2"/>
  <c r="BG7" i="2"/>
  <c r="BG26" i="2"/>
  <c r="BG24" i="2"/>
  <c r="BG33" i="2"/>
  <c r="BG29" i="2"/>
  <c r="BG13" i="2"/>
  <c r="BG25" i="2"/>
  <c r="BG10" i="2"/>
  <c r="BG20" i="2"/>
  <c r="BG30" i="2"/>
  <c r="BG28" i="2"/>
  <c r="BG9" i="2"/>
  <c r="CM31" i="2"/>
  <c r="CN26" i="2"/>
  <c r="CV125" i="2"/>
  <c r="CU126" i="2"/>
  <c r="CV126" i="2" s="1"/>
  <c r="CU31" i="2"/>
  <c r="CV26" i="2"/>
  <c r="EH16" i="2"/>
  <c r="CI32" i="2"/>
  <c r="CJ31" i="2"/>
  <c r="ER16" i="2"/>
  <c r="FC32" i="2" l="1"/>
  <c r="FD31" i="2"/>
  <c r="DN31" i="2"/>
  <c r="DM32" i="2"/>
  <c r="BT31" i="2"/>
  <c r="BS32" i="2"/>
  <c r="AU31" i="2"/>
  <c r="AT32" i="2"/>
  <c r="DZ31" i="2"/>
  <c r="DY32" i="2"/>
  <c r="EZ31" i="2"/>
  <c r="EY32" i="2"/>
  <c r="FG32" i="2"/>
  <c r="FH31" i="2"/>
  <c r="DV31" i="2"/>
  <c r="DU32" i="2"/>
  <c r="DG32" i="2"/>
  <c r="DH31" i="2"/>
  <c r="EF16" i="2"/>
  <c r="EF31" i="2"/>
  <c r="EE32" i="2"/>
  <c r="ES32" i="2"/>
  <c r="ET31" i="2"/>
  <c r="AZ32" i="2"/>
  <c r="BA31" i="2"/>
  <c r="CF31" i="2"/>
  <c r="CE32" i="2"/>
  <c r="BX31" i="2"/>
  <c r="BW32" i="2"/>
  <c r="CN31" i="2"/>
  <c r="CM32" i="2"/>
  <c r="CV31" i="2"/>
  <c r="CU32" i="2"/>
  <c r="CF126" i="2"/>
  <c r="BL12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Stahl</author>
  </authors>
  <commentList>
    <comment ref="J7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Steve Stahl:  Recd restated f/s on 4-12-22 and changed this number.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<sst xmlns="http://schemas.openxmlformats.org/spreadsheetml/2006/main" count="345" uniqueCount="164">
  <si>
    <t>Total</t>
  </si>
  <si>
    <t>Statement Date</t>
  </si>
  <si>
    <t>Months Covered</t>
  </si>
  <si>
    <t>Audit Method</t>
  </si>
  <si>
    <t>Stmt Type</t>
  </si>
  <si>
    <t>CURRENT ASSETS</t>
  </si>
  <si>
    <t>Cash</t>
  </si>
  <si>
    <t>Accts/Notes Rec-Trade</t>
  </si>
  <si>
    <t>Other Current Assets</t>
  </si>
  <si>
    <t>TOTAL CURRENT ASSETS</t>
  </si>
  <si>
    <t>TOTAL NON-CURRENT ASSETS</t>
  </si>
  <si>
    <t>TOTAL ASSETS</t>
  </si>
  <si>
    <t>CURRENT LIABILITIES</t>
  </si>
  <si>
    <t>TOTAL CURRENT LIABILITIES</t>
  </si>
  <si>
    <t>NON-CURRENT LIABILITIES</t>
  </si>
  <si>
    <t>Long Term Debt-Bank</t>
  </si>
  <si>
    <t>TOTAL NON-CURRENT LIABILITIES</t>
  </si>
  <si>
    <t>TOTAL LIABILITIES</t>
  </si>
  <si>
    <t>NET WORTH</t>
  </si>
  <si>
    <t>Retained Earnings</t>
  </si>
  <si>
    <t>TOTAL NET WORTH</t>
  </si>
  <si>
    <t>TOTAL LIABS &amp; MEMBER EQUITY</t>
  </si>
  <si>
    <t>Working Capital</t>
  </si>
  <si>
    <t>TOTAL OPERATING EXPENSE</t>
  </si>
  <si>
    <t>Average</t>
  </si>
  <si>
    <t>Taxes</t>
  </si>
  <si>
    <t>internal</t>
  </si>
  <si>
    <t>Accrual</t>
  </si>
  <si>
    <t>Internal</t>
  </si>
  <si>
    <t>Management Fee</t>
  </si>
  <si>
    <t>Meeting Expense</t>
  </si>
  <si>
    <t>accrual</t>
  </si>
  <si>
    <t>Net income/loss</t>
  </si>
  <si>
    <t>Accounts Receivable</t>
  </si>
  <si>
    <t>Current</t>
  </si>
  <si>
    <t xml:space="preserve"> 1-30</t>
  </si>
  <si>
    <t xml:space="preserve"> 31-60</t>
  </si>
  <si>
    <t xml:space="preserve"> 61-90</t>
  </si>
  <si>
    <t xml:space="preserve"> &gt;90</t>
  </si>
  <si>
    <t>Cash - Capitol One 360</t>
  </si>
  <si>
    <t>State Income Taxes</t>
  </si>
  <si>
    <t>Income Tax Payable</t>
  </si>
  <si>
    <t>Collection income</t>
  </si>
  <si>
    <t>Credit Report sales</t>
  </si>
  <si>
    <t>Education</t>
  </si>
  <si>
    <t>Group Fees</t>
  </si>
  <si>
    <t>Heartland Dues</t>
  </si>
  <si>
    <t>ICE</t>
  </si>
  <si>
    <t>Interest income</t>
  </si>
  <si>
    <t>TOTAL INCOME</t>
  </si>
  <si>
    <t>Marketing</t>
  </si>
  <si>
    <t>Reimbursed mtg Expense</t>
  </si>
  <si>
    <t>TBC% of Collections</t>
  </si>
  <si>
    <t>Reconcilliation Discrepancies</t>
  </si>
  <si>
    <t>NET INCOME/LOSS</t>
  </si>
  <si>
    <t>Expense Reimbursement</t>
  </si>
  <si>
    <t>Goodwill</t>
  </si>
  <si>
    <t>United TranzAction</t>
  </si>
  <si>
    <t>License &amp; permits</t>
  </si>
  <si>
    <t>Bad Debt</t>
  </si>
  <si>
    <t>Travel &amp; ent</t>
  </si>
  <si>
    <t>Website Hosting</t>
  </si>
  <si>
    <t>Office Supplies</t>
  </si>
  <si>
    <t>Bookstore Sales</t>
  </si>
  <si>
    <t>Professional Fees</t>
  </si>
  <si>
    <t>internet access</t>
  </si>
  <si>
    <t>Trust Clearing account</t>
  </si>
  <si>
    <t>NACM Heartland Unit, Inc.</t>
  </si>
  <si>
    <t>Sales</t>
  </si>
  <si>
    <t>Interest Income</t>
  </si>
  <si>
    <t>Total Income</t>
  </si>
  <si>
    <t>Taxes &amp; Licenses</t>
  </si>
  <si>
    <t>Advertising</t>
  </si>
  <si>
    <t>Accounting</t>
  </si>
  <si>
    <t>Cap Certificates</t>
  </si>
  <si>
    <t>Commissions</t>
  </si>
  <si>
    <t>Credit Exch member fees</t>
  </si>
  <si>
    <t>Dues &amp; subscriptions</t>
  </si>
  <si>
    <t>Management Fees</t>
  </si>
  <si>
    <t>Meeting Expenses</t>
  </si>
  <si>
    <t>Miscellaneous</t>
  </si>
  <si>
    <t>Telephone</t>
  </si>
  <si>
    <t>Charitable Contributions</t>
  </si>
  <si>
    <t>Total Expenses</t>
  </si>
  <si>
    <t>Taxable Income</t>
  </si>
  <si>
    <t>Legal &amp; Professional</t>
  </si>
  <si>
    <t>variance</t>
  </si>
  <si>
    <t>Net Income Bonus</t>
  </si>
  <si>
    <t>TAX RETURNS</t>
  </si>
  <si>
    <t>Year</t>
  </si>
  <si>
    <t>Oct</t>
  </si>
  <si>
    <t>Nov</t>
  </si>
  <si>
    <t>Dec</t>
  </si>
  <si>
    <t>Jan</t>
  </si>
  <si>
    <t>Feb</t>
  </si>
  <si>
    <t>Mar</t>
  </si>
  <si>
    <t>Apr</t>
  </si>
  <si>
    <t xml:space="preserve">May </t>
  </si>
  <si>
    <t>Jun</t>
  </si>
  <si>
    <t>Jul</t>
  </si>
  <si>
    <t>Aug</t>
  </si>
  <si>
    <t>Sep</t>
  </si>
  <si>
    <t>2010/2011</t>
  </si>
  <si>
    <t>TOTAL</t>
  </si>
  <si>
    <t>2011/2012</t>
  </si>
  <si>
    <t>2012/2013</t>
  </si>
  <si>
    <t>2013/2014</t>
  </si>
  <si>
    <t>2014/2015</t>
  </si>
  <si>
    <t>2015/2016</t>
  </si>
  <si>
    <t>2016/2017</t>
  </si>
  <si>
    <t>Service Center Fees</t>
  </si>
  <si>
    <t>Contributions</t>
  </si>
  <si>
    <t>Other expenses</t>
  </si>
  <si>
    <t>Tax Refund</t>
  </si>
  <si>
    <t>Independent Contractor</t>
  </si>
  <si>
    <t>Misc Income</t>
  </si>
  <si>
    <t>First Party</t>
  </si>
  <si>
    <t>Honorarium</t>
  </si>
  <si>
    <t>Gifts</t>
  </si>
  <si>
    <t>Meals &amp; Entertainment</t>
  </si>
  <si>
    <t>Office Expense</t>
  </si>
  <si>
    <t>Subcontractors</t>
  </si>
  <si>
    <t>Website-internet maarketing</t>
  </si>
  <si>
    <t>Prepaid State income tax</t>
  </si>
  <si>
    <t xml:space="preserve">ICE credit app due TBC  </t>
  </si>
  <si>
    <t>ICE Scores Due TBC</t>
  </si>
  <si>
    <t>2017/2018</t>
  </si>
  <si>
    <t>Insurance</t>
  </si>
  <si>
    <t>1st Party Fees due TBC</t>
  </si>
  <si>
    <t>Prepaid Fed Income tax</t>
  </si>
  <si>
    <t>ICE (TCB Access Fee)</t>
  </si>
  <si>
    <t>Printing &amp; Reproduction</t>
  </si>
  <si>
    <t>2018/2019</t>
  </si>
  <si>
    <t>Mileage Reimbursement</t>
  </si>
  <si>
    <t>Travel</t>
  </si>
  <si>
    <t>Reimbursed Expense</t>
  </si>
  <si>
    <t>Printing</t>
  </si>
  <si>
    <t>CAP Program</t>
  </si>
  <si>
    <t>Association Expense</t>
  </si>
  <si>
    <t>UTA Credit Card</t>
  </si>
  <si>
    <t>ICE Credit App Service</t>
  </si>
  <si>
    <t>Credit Reports</t>
  </si>
  <si>
    <t>YTD thru 9-30-19</t>
  </si>
  <si>
    <t>2019/2020</t>
  </si>
  <si>
    <t>Net income/loss Bonus accrual</t>
  </si>
  <si>
    <t>undeposited funds</t>
  </si>
  <si>
    <t>Associate Expense</t>
  </si>
  <si>
    <t>Publications/ subscriptions</t>
  </si>
  <si>
    <t>Other Expenses</t>
  </si>
  <si>
    <t>ICE Portfolio fna Credit Scores</t>
  </si>
  <si>
    <t>Accounts Payable</t>
  </si>
  <si>
    <t>Total by mo</t>
  </si>
  <si>
    <t xml:space="preserve">Education </t>
  </si>
  <si>
    <t xml:space="preserve">NACM Natl Expense </t>
  </si>
  <si>
    <t>2020 / 2021</t>
  </si>
  <si>
    <t>Other income</t>
  </si>
  <si>
    <t>Interest Expense</t>
  </si>
  <si>
    <t>NACM Heartland Collection Revenue.  Line # 4010 - collection fees from monthly f/s.</t>
  </si>
  <si>
    <t xml:space="preserve"> </t>
  </si>
  <si>
    <t>2021 / 2022</t>
  </si>
  <si>
    <t>bad debt - non renewals</t>
  </si>
  <si>
    <t>YTD thru 1-31-21</t>
  </si>
  <si>
    <t>Foreigh Exchange Rates</t>
  </si>
  <si>
    <t>Automobile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</si>
</sst>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.00_);_(* \(#,##0.00\);_(* \-??_);_(@_)"/>
    <numFmt numFmtId="165" formatCode="_(* #,##0_);_(* \(#,##0\);_(* \-??_);_(@_)"/>
    <numFmt numFmtId="166" formatCode="0.0%"/>
    <numFmt numFmtId="167" formatCode="[$-409]mmmm\ d\,\ yyyy;@"/>
    <numFmt numFmtId="168" formatCode="_(* #,##0_);_(* \(#,##0\);_(* &quot;-&quot;??_);_(@_)"/>
    <numFmt numFmtId="169" formatCode="&quot;$&quot;#,##0.00"/>
  </numFmts>
  <fonts count="38" x14ac:knownFonts="1">
    <font>
      <sz val="10"/>
      <name val="Arial"/>
    </font>
    <font>
      <sz val="11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i/>
      <sz val="11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1"/>
      <color indexed="12"/>
      <name val="Arial Narrow"/>
      <family val="2"/>
    </font>
    <font>
      <b/>
      <sz val="8"/>
      <name val="Arial Narrow"/>
      <family val="2"/>
    </font>
    <font>
      <b/>
      <sz val="9"/>
      <name val="Arial"/>
      <family val="2"/>
    </font>
    <font>
      <sz val="9"/>
      <color indexed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9"/>
      <name val="Arial"/>
      <family val="2"/>
    </font>
    <font>
      <b/>
      <i/>
      <u/>
      <sz val="10"/>
      <name val="Arial"/>
      <family val="2"/>
    </font>
    <font>
      <b/>
      <sz val="10"/>
      <name val="Arial"/>
      <family val="2"/>
    </font>
    <font>
      <b/>
      <u/>
      <sz val="8"/>
      <name val="Arial"/>
      <family val="2"/>
    </font>
    <font>
      <b/>
      <i/>
      <u/>
      <sz val="11"/>
      <name val="Arial Narrow"/>
      <family val="2"/>
    </font>
    <font>
      <i/>
      <sz val="9"/>
      <color rgb="FF0000FA"/>
      <name val="Arial"/>
      <family val="2"/>
    </font>
    <font>
      <b/>
      <i/>
      <sz val="9"/>
      <color rgb="FF0000FA"/>
      <name val="Arial"/>
      <family val="2"/>
    </font>
    <font>
      <b/>
      <sz val="9"/>
      <color rgb="FF0000FA"/>
      <name val="Arial"/>
      <family val="2"/>
    </font>
    <font>
      <sz val="11"/>
      <color rgb="FF0000FA"/>
      <name val="Arial Narrow"/>
      <family val="2"/>
    </font>
    <font>
      <sz val="8"/>
      <color rgb="FF0000FA"/>
      <name val="Arial"/>
      <family val="2"/>
    </font>
    <font>
      <u/>
      <sz val="8"/>
      <color rgb="FF0000FA"/>
      <name val="Arial"/>
      <family val="2"/>
    </font>
    <font>
      <sz val="8"/>
      <color theme="1"/>
      <name val="Arial"/>
      <family val="2"/>
    </font>
    <font>
      <b/>
      <sz val="8"/>
      <color rgb="FF0000FA"/>
      <name val="Arial"/>
      <family val="2"/>
    </font>
    <font>
      <b/>
      <sz val="10"/>
      <color rgb="FF0000FA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sz val="8"/>
      <color rgb="FF00B050"/>
      <name val="Arial"/>
      <family val="2"/>
    </font>
    <font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7" fillId="0" borderId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7" fillId="0" borderId="0" applyFill="0" applyBorder="0" applyAlignment="0" applyProtection="0"/>
    <xf numFmtId="9" fontId="7" fillId="0" borderId="0" applyFont="0" applyFill="0" applyBorder="0" applyAlignment="0" applyProtection="0"/>
  </cellStyleXfs>
  <cellXfs count="136">
    <xf numFmtId="0" fontId="0" fillId="0" borderId="0" xfId="0"/>
    <xf numFmtId="166" fontId="5" fillId="0" borderId="0" xfId="0" applyNumberFormat="1" applyFont="1"/>
    <xf numFmtId="166" fontId="5" fillId="0" borderId="1" xfId="0" applyNumberFormat="1" applyFont="1" applyBorder="1"/>
    <xf numFmtId="166" fontId="5" fillId="0" borderId="0" xfId="1" applyNumberFormat="1" applyFont="1" applyFill="1" applyBorder="1" applyAlignment="1" applyProtection="1"/>
    <xf numFmtId="0" fontId="1" fillId="0" borderId="0" xfId="4" applyFont="1"/>
    <xf numFmtId="0" fontId="2" fillId="0" borderId="0" xfId="4" applyFont="1"/>
    <xf numFmtId="0" fontId="10" fillId="0" borderId="0" xfId="4" applyFont="1" applyFill="1" applyBorder="1" applyProtection="1"/>
    <xf numFmtId="0" fontId="10" fillId="0" borderId="0" xfId="4" applyFont="1" applyBorder="1" applyProtection="1"/>
    <xf numFmtId="0" fontId="3" fillId="0" borderId="0" xfId="4" applyFont="1" applyBorder="1" applyProtection="1"/>
    <xf numFmtId="168" fontId="3" fillId="0" borderId="0" xfId="4" applyNumberFormat="1" applyFont="1" applyBorder="1" applyProtection="1"/>
    <xf numFmtId="0" fontId="3" fillId="0" borderId="0" xfId="4" applyFont="1" applyFill="1" applyBorder="1" applyProtection="1"/>
    <xf numFmtId="0" fontId="13" fillId="0" borderId="0" xfId="4" applyFont="1" applyFill="1" applyBorder="1" applyAlignment="1" applyProtection="1">
      <alignment horizontal="right"/>
    </xf>
    <xf numFmtId="168" fontId="13" fillId="0" borderId="0" xfId="4" applyNumberFormat="1" applyFont="1" applyFill="1" applyBorder="1" applyProtection="1"/>
    <xf numFmtId="14" fontId="11" fillId="0" borderId="0" xfId="4" applyNumberFormat="1" applyFont="1" applyAlignment="1">
      <alignment horizontal="center"/>
    </xf>
    <xf numFmtId="0" fontId="1" fillId="0" borderId="0" xfId="4" applyFont="1" applyAlignment="1">
      <alignment horizontal="center"/>
    </xf>
    <xf numFmtId="0" fontId="5" fillId="0" borderId="0" xfId="0" applyFont="1"/>
    <xf numFmtId="14" fontId="5" fillId="2" borderId="0" xfId="0" applyNumberFormat="1" applyFont="1" applyFill="1"/>
    <xf numFmtId="14" fontId="17" fillId="0" borderId="0" xfId="0" applyNumberFormat="1" applyFont="1" applyFill="1"/>
    <xf numFmtId="0" fontId="5" fillId="2" borderId="0" xfId="0" applyFont="1" applyFill="1" applyAlignment="1">
      <alignment horizontal="right"/>
    </xf>
    <xf numFmtId="0" fontId="17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1" xfId="0" applyFont="1" applyBorder="1"/>
    <xf numFmtId="0" fontId="5" fillId="2" borderId="1" xfId="0" applyFont="1" applyFill="1" applyBorder="1" applyAlignment="1">
      <alignment horizontal="right"/>
    </xf>
    <xf numFmtId="165" fontId="5" fillId="0" borderId="0" xfId="1" applyNumberFormat="1" applyFont="1" applyFill="1" applyBorder="1" applyAlignment="1" applyProtection="1"/>
    <xf numFmtId="0" fontId="13" fillId="0" borderId="2" xfId="4" applyNumberFormat="1" applyFont="1" applyFill="1" applyBorder="1" applyAlignment="1" applyProtection="1">
      <alignment horizontal="center"/>
    </xf>
    <xf numFmtId="14" fontId="13" fillId="0" borderId="2" xfId="4" applyNumberFormat="1" applyFont="1" applyFill="1" applyBorder="1" applyAlignment="1" applyProtection="1">
      <alignment horizontal="center"/>
      <protection locked="0"/>
    </xf>
    <xf numFmtId="168" fontId="23" fillId="0" borderId="2" xfId="3" applyNumberFormat="1" applyFont="1" applyBorder="1" applyProtection="1"/>
    <xf numFmtId="168" fontId="18" fillId="0" borderId="2" xfId="3" applyNumberFormat="1" applyFont="1" applyFill="1" applyBorder="1" applyProtection="1">
      <protection locked="0"/>
    </xf>
    <xf numFmtId="168" fontId="14" fillId="0" borderId="2" xfId="3" applyNumberFormat="1" applyFont="1" applyFill="1" applyBorder="1" applyProtection="1">
      <protection locked="0"/>
    </xf>
    <xf numFmtId="168" fontId="24" fillId="0" borderId="2" xfId="3" applyNumberFormat="1" applyFont="1" applyBorder="1" applyProtection="1"/>
    <xf numFmtId="168" fontId="25" fillId="0" borderId="2" xfId="3" applyNumberFormat="1" applyFont="1" applyFill="1" applyBorder="1" applyProtection="1"/>
    <xf numFmtId="0" fontId="2" fillId="0" borderId="2" xfId="4" applyFont="1" applyBorder="1"/>
    <xf numFmtId="0" fontId="2" fillId="0" borderId="2" xfId="4" applyFont="1" applyBorder="1" applyAlignment="1">
      <alignment horizontal="center"/>
    </xf>
    <xf numFmtId="16" fontId="2" fillId="0" borderId="2" xfId="4" applyNumberFormat="1" applyFont="1" applyBorder="1" applyAlignment="1">
      <alignment horizontal="center"/>
    </xf>
    <xf numFmtId="14" fontId="8" fillId="0" borderId="2" xfId="4" applyNumberFormat="1" applyFont="1" applyBorder="1"/>
    <xf numFmtId="169" fontId="8" fillId="0" borderId="2" xfId="4" applyNumberFormat="1" applyFont="1" applyBorder="1" applyAlignment="1">
      <alignment horizontal="center"/>
    </xf>
    <xf numFmtId="169" fontId="26" fillId="0" borderId="2" xfId="4" applyNumberFormat="1" applyFont="1" applyBorder="1" applyAlignment="1">
      <alignment horizontal="center"/>
    </xf>
    <xf numFmtId="10" fontId="26" fillId="0" borderId="2" xfId="4" applyNumberFormat="1" applyFont="1" applyBorder="1" applyAlignment="1">
      <alignment horizontal="center"/>
    </xf>
    <xf numFmtId="14" fontId="1" fillId="0" borderId="2" xfId="4" applyNumberFormat="1" applyFont="1" applyBorder="1"/>
    <xf numFmtId="169" fontId="1" fillId="0" borderId="2" xfId="4" applyNumberFormat="1" applyFont="1" applyBorder="1" applyAlignment="1">
      <alignment horizontal="center"/>
    </xf>
    <xf numFmtId="166" fontId="27" fillId="3" borderId="2" xfId="5" applyNumberFormat="1" applyFont="1" applyFill="1" applyBorder="1" applyAlignment="1" applyProtection="1"/>
    <xf numFmtId="4" fontId="5" fillId="2" borderId="2" xfId="1" applyNumberFormat="1" applyFont="1" applyFill="1" applyBorder="1" applyAlignment="1" applyProtection="1"/>
    <xf numFmtId="166" fontId="27" fillId="0" borderId="2" xfId="5" applyNumberFormat="1" applyFont="1" applyFill="1" applyBorder="1" applyAlignment="1" applyProtection="1"/>
    <xf numFmtId="40" fontId="5" fillId="2" borderId="2" xfId="1" applyNumberFormat="1" applyFont="1" applyFill="1" applyBorder="1" applyAlignment="1" applyProtection="1"/>
    <xf numFmtId="166" fontId="28" fillId="3" borderId="2" xfId="5" applyNumberFormat="1" applyFont="1" applyFill="1" applyBorder="1" applyAlignment="1" applyProtection="1"/>
    <xf numFmtId="4" fontId="6" fillId="2" borderId="2" xfId="1" applyNumberFormat="1" applyFont="1" applyFill="1" applyBorder="1" applyAlignment="1" applyProtection="1"/>
    <xf numFmtId="166" fontId="28" fillId="0" borderId="2" xfId="5" applyNumberFormat="1" applyFont="1" applyFill="1" applyBorder="1" applyAlignment="1" applyProtection="1"/>
    <xf numFmtId="40" fontId="6" fillId="2" borderId="2" xfId="1" applyNumberFormat="1" applyFont="1" applyFill="1" applyBorder="1" applyAlignment="1" applyProtection="1"/>
    <xf numFmtId="4" fontId="27" fillId="3" borderId="2" xfId="1" applyNumberFormat="1" applyFont="1" applyFill="1" applyBorder="1" applyAlignment="1" applyProtection="1"/>
    <xf numFmtId="4" fontId="27" fillId="0" borderId="2" xfId="1" applyNumberFormat="1" applyFont="1" applyFill="1" applyBorder="1" applyAlignment="1" applyProtection="1"/>
    <xf numFmtId="40" fontId="27" fillId="0" borderId="2" xfId="1" applyNumberFormat="1" applyFont="1" applyFill="1" applyBorder="1" applyAlignment="1" applyProtection="1"/>
    <xf numFmtId="166" fontId="27" fillId="3" borderId="2" xfId="1" applyNumberFormat="1" applyFont="1" applyFill="1" applyBorder="1" applyAlignment="1" applyProtection="1"/>
    <xf numFmtId="166" fontId="27" fillId="0" borderId="2" xfId="1" applyNumberFormat="1" applyFont="1" applyFill="1" applyBorder="1" applyAlignment="1" applyProtection="1"/>
    <xf numFmtId="4" fontId="5" fillId="0" borderId="2" xfId="1" applyNumberFormat="1" applyFont="1" applyFill="1" applyBorder="1" applyAlignment="1" applyProtection="1"/>
    <xf numFmtId="40" fontId="5" fillId="0" borderId="2" xfId="1" applyNumberFormat="1" applyFont="1" applyFill="1" applyBorder="1" applyAlignment="1" applyProtection="1"/>
    <xf numFmtId="166" fontId="27" fillId="0" borderId="2" xfId="0" applyNumberFormat="1" applyFont="1" applyBorder="1"/>
    <xf numFmtId="4" fontId="27" fillId="0" borderId="2" xfId="0" applyNumberFormat="1" applyFont="1" applyBorder="1"/>
    <xf numFmtId="40" fontId="5" fillId="0" borderId="2" xfId="0" applyNumberFormat="1" applyFont="1" applyBorder="1"/>
    <xf numFmtId="4" fontId="27" fillId="3" borderId="2" xfId="0" applyNumberFormat="1" applyFont="1" applyFill="1" applyBorder="1"/>
    <xf numFmtId="40" fontId="27" fillId="0" borderId="2" xfId="0" applyNumberFormat="1" applyFont="1" applyBorder="1"/>
    <xf numFmtId="0" fontId="5" fillId="0" borderId="2" xfId="0" applyFont="1" applyBorder="1"/>
    <xf numFmtId="0" fontId="17" fillId="0" borderId="0" xfId="0" applyFont="1" applyFill="1" applyBorder="1" applyAlignment="1">
      <alignment horizontal="right"/>
    </xf>
    <xf numFmtId="166" fontId="5" fillId="0" borderId="0" xfId="0" applyNumberFormat="1" applyFont="1" applyBorder="1"/>
    <xf numFmtId="39" fontId="5" fillId="2" borderId="2" xfId="1" applyNumberFormat="1" applyFont="1" applyFill="1" applyBorder="1" applyAlignment="1" applyProtection="1"/>
    <xf numFmtId="39" fontId="27" fillId="3" borderId="2" xfId="1" applyNumberFormat="1" applyFont="1" applyFill="1" applyBorder="1" applyAlignment="1" applyProtection="1"/>
    <xf numFmtId="165" fontId="27" fillId="0" borderId="2" xfId="1" applyNumberFormat="1" applyFont="1" applyFill="1" applyBorder="1" applyAlignment="1" applyProtection="1"/>
    <xf numFmtId="165" fontId="17" fillId="0" borderId="2" xfId="1" applyNumberFormat="1" applyFont="1" applyFill="1" applyBorder="1" applyAlignment="1" applyProtection="1"/>
    <xf numFmtId="166" fontId="5" fillId="0" borderId="2" xfId="5" applyNumberFormat="1" applyFont="1" applyFill="1" applyBorder="1" applyAlignment="1" applyProtection="1"/>
    <xf numFmtId="40" fontId="17" fillId="0" borderId="2" xfId="1" applyNumberFormat="1" applyFont="1" applyFill="1" applyBorder="1" applyAlignment="1" applyProtection="1"/>
    <xf numFmtId="4" fontId="17" fillId="0" borderId="2" xfId="1" applyNumberFormat="1" applyFont="1" applyFill="1" applyBorder="1" applyAlignment="1" applyProtection="1"/>
    <xf numFmtId="39" fontId="28" fillId="0" borderId="2" xfId="1" applyNumberFormat="1" applyFont="1" applyFill="1" applyBorder="1" applyAlignment="1" applyProtection="1"/>
    <xf numFmtId="40" fontId="28" fillId="0" borderId="2" xfId="1" applyNumberFormat="1" applyFont="1" applyFill="1" applyBorder="1" applyAlignment="1" applyProtection="1"/>
    <xf numFmtId="4" fontId="28" fillId="0" borderId="2" xfId="1" applyNumberFormat="1" applyFont="1" applyFill="1" applyBorder="1" applyAlignment="1" applyProtection="1"/>
    <xf numFmtId="0" fontId="5" fillId="0" borderId="0" xfId="0" applyFont="1" applyBorder="1"/>
    <xf numFmtId="39" fontId="29" fillId="2" borderId="2" xfId="1" applyNumberFormat="1" applyFont="1" applyFill="1" applyBorder="1" applyAlignment="1" applyProtection="1"/>
    <xf numFmtId="10" fontId="27" fillId="0" borderId="2" xfId="5" applyNumberFormat="1" applyFont="1" applyFill="1" applyBorder="1" applyAlignment="1" applyProtection="1"/>
    <xf numFmtId="39" fontId="17" fillId="0" borderId="2" xfId="1" applyNumberFormat="1" applyFont="1" applyFill="1" applyBorder="1" applyAlignment="1" applyProtection="1"/>
    <xf numFmtId="39" fontId="28" fillId="3" borderId="2" xfId="1" applyNumberFormat="1" applyFont="1" applyFill="1" applyBorder="1" applyAlignment="1" applyProtection="1"/>
    <xf numFmtId="40" fontId="27" fillId="3" borderId="2" xfId="1" applyNumberFormat="1" applyFont="1" applyFill="1" applyBorder="1" applyAlignment="1" applyProtection="1"/>
    <xf numFmtId="39" fontId="27" fillId="0" borderId="2" xfId="1" applyNumberFormat="1" applyFont="1" applyFill="1" applyBorder="1" applyAlignment="1" applyProtection="1"/>
    <xf numFmtId="40" fontId="5" fillId="3" borderId="2" xfId="1" applyNumberFormat="1" applyFont="1" applyFill="1" applyBorder="1" applyAlignment="1" applyProtection="1"/>
    <xf numFmtId="40" fontId="27" fillId="3" borderId="2" xfId="0" applyNumberFormat="1" applyFont="1" applyFill="1" applyBorder="1"/>
    <xf numFmtId="40" fontId="30" fillId="3" borderId="2" xfId="1" applyNumberFormat="1" applyFont="1" applyFill="1" applyBorder="1" applyAlignment="1" applyProtection="1"/>
    <xf numFmtId="166" fontId="30" fillId="3" borderId="2" xfId="5" applyNumberFormat="1" applyFont="1" applyFill="1" applyBorder="1" applyAlignment="1" applyProtection="1"/>
    <xf numFmtId="4" fontId="30" fillId="3" borderId="2" xfId="1" applyNumberFormat="1" applyFont="1" applyFill="1" applyBorder="1" applyAlignment="1" applyProtection="1"/>
    <xf numFmtId="4" fontId="30" fillId="0" borderId="2" xfId="1" applyNumberFormat="1" applyFont="1" applyFill="1" applyBorder="1" applyAlignment="1" applyProtection="1"/>
    <xf numFmtId="166" fontId="30" fillId="0" borderId="2" xfId="5" applyNumberFormat="1" applyFont="1" applyFill="1" applyBorder="1" applyAlignment="1" applyProtection="1"/>
    <xf numFmtId="40" fontId="30" fillId="0" borderId="2" xfId="1" applyNumberFormat="1" applyFont="1" applyFill="1" applyBorder="1" applyAlignment="1" applyProtection="1"/>
    <xf numFmtId="0" fontId="27" fillId="0" borderId="0" xfId="0" applyFont="1"/>
    <xf numFmtId="169" fontId="0" fillId="0" borderId="2" xfId="0" applyNumberFormat="1" applyBorder="1" applyAlignment="1">
      <alignment horizontal="center"/>
    </xf>
    <xf numFmtId="0" fontId="19" fillId="0" borderId="0" xfId="0" applyFont="1"/>
    <xf numFmtId="169" fontId="31" fillId="0" borderId="2" xfId="0" applyNumberFormat="1" applyFont="1" applyBorder="1"/>
    <xf numFmtId="0" fontId="15" fillId="0" borderId="2" xfId="0" applyFont="1" applyBorder="1"/>
    <xf numFmtId="0" fontId="15" fillId="0" borderId="0" xfId="0" applyFont="1"/>
    <xf numFmtId="0" fontId="30" fillId="0" borderId="2" xfId="0" applyFont="1" applyBorder="1"/>
    <xf numFmtId="169" fontId="0" fillId="0" borderId="2" xfId="0" applyNumberFormat="1" applyBorder="1"/>
    <xf numFmtId="169" fontId="0" fillId="3" borderId="2" xfId="0" applyNumberFormat="1" applyFill="1" applyBorder="1"/>
    <xf numFmtId="169" fontId="0" fillId="0" borderId="2" xfId="0" applyNumberForma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0" fillId="0" borderId="2" xfId="0" applyFont="1" applyBorder="1"/>
    <xf numFmtId="0" fontId="12" fillId="0" borderId="0" xfId="4" applyFont="1" applyFill="1" applyBorder="1" applyAlignment="1" applyProtection="1"/>
    <xf numFmtId="169" fontId="31" fillId="3" borderId="2" xfId="0" applyNumberFormat="1" applyFont="1" applyFill="1" applyBorder="1"/>
    <xf numFmtId="168" fontId="32" fillId="0" borderId="2" xfId="3" applyNumberFormat="1" applyFont="1" applyFill="1" applyBorder="1" applyProtection="1">
      <protection locked="0"/>
    </xf>
    <xf numFmtId="0" fontId="33" fillId="0" borderId="0" xfId="0" applyFont="1"/>
    <xf numFmtId="39" fontId="15" fillId="2" borderId="2" xfId="1" applyNumberFormat="1" applyFont="1" applyFill="1" applyBorder="1" applyAlignment="1" applyProtection="1"/>
    <xf numFmtId="40" fontId="21" fillId="2" borderId="2" xfId="1" applyNumberFormat="1" applyFont="1" applyFill="1" applyBorder="1" applyAlignment="1" applyProtection="1"/>
    <xf numFmtId="169" fontId="22" fillId="0" borderId="2" xfId="4" applyNumberFormat="1" applyFont="1" applyBorder="1" applyAlignment="1">
      <alignment horizontal="center"/>
    </xf>
    <xf numFmtId="39" fontId="21" fillId="2" borderId="2" xfId="1" applyNumberFormat="1" applyFont="1" applyFill="1" applyBorder="1" applyAlignment="1" applyProtection="1"/>
    <xf numFmtId="39" fontId="33" fillId="2" borderId="2" xfId="1" applyNumberFormat="1" applyFont="1" applyFill="1" applyBorder="1" applyAlignment="1" applyProtection="1"/>
    <xf numFmtId="166" fontId="33" fillId="3" borderId="2" xfId="5" applyNumberFormat="1" applyFont="1" applyFill="1" applyBorder="1" applyAlignment="1" applyProtection="1"/>
    <xf numFmtId="166" fontId="33" fillId="0" borderId="2" xfId="5" applyNumberFormat="1" applyFont="1" applyFill="1" applyBorder="1" applyAlignment="1" applyProtection="1"/>
    <xf numFmtId="40" fontId="33" fillId="2" borderId="2" xfId="1" applyNumberFormat="1" applyFont="1" applyFill="1" applyBorder="1" applyAlignment="1" applyProtection="1"/>
    <xf numFmtId="4" fontId="33" fillId="2" borderId="2" xfId="1" applyNumberFormat="1" applyFont="1" applyFill="1" applyBorder="1" applyAlignment="1" applyProtection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14" fontId="17" fillId="0" borderId="0" xfId="0" applyNumberFormat="1" applyFont="1" applyFill="1" applyAlignment="1">
      <alignment horizontal="center"/>
    </xf>
    <xf numFmtId="0" fontId="5" fillId="0" borderId="0" xfId="0" applyFont="1" applyBorder="1" applyAlignment="1">
      <alignment horizontal="center"/>
    </xf>
    <xf numFmtId="39" fontId="34" fillId="3" borderId="2" xfId="0" applyNumberFormat="1" applyFont="1" applyFill="1" applyBorder="1" applyAlignment="1">
      <alignment horizontal="center"/>
    </xf>
    <xf numFmtId="39" fontId="5" fillId="0" borderId="2" xfId="0" applyNumberFormat="1" applyFont="1" applyBorder="1" applyAlignment="1">
      <alignment horizontal="center"/>
    </xf>
    <xf numFmtId="39" fontId="34" fillId="0" borderId="2" xfId="0" applyNumberFormat="1" applyFont="1" applyBorder="1" applyAlignment="1">
      <alignment horizontal="center"/>
    </xf>
    <xf numFmtId="39" fontId="33" fillId="0" borderId="2" xfId="0" applyNumberFormat="1" applyFont="1" applyBorder="1" applyAlignment="1">
      <alignment horizontal="center"/>
    </xf>
    <xf numFmtId="0" fontId="35" fillId="0" borderId="0" xfId="0" applyFont="1"/>
    <xf numFmtId="39" fontId="34" fillId="2" borderId="2" xfId="1" applyNumberFormat="1" applyFont="1" applyFill="1" applyBorder="1" applyAlignment="1" applyProtection="1"/>
    <xf numFmtId="39" fontId="27" fillId="3" borderId="2" xfId="0" applyNumberFormat="1" applyFont="1" applyFill="1" applyBorder="1" applyAlignment="1">
      <alignment horizontal="center"/>
    </xf>
    <xf numFmtId="169" fontId="4" fillId="3" borderId="2" xfId="0" applyNumberFormat="1" applyFont="1" applyFill="1" applyBorder="1"/>
    <xf numFmtId="39" fontId="5" fillId="5" borderId="2" xfId="1" applyNumberFormat="1" applyFont="1" applyFill="1" applyBorder="1" applyAlignment="1" applyProtection="1"/>
    <xf numFmtId="0" fontId="5" fillId="0" borderId="2" xfId="4" applyFont="1" applyBorder="1" applyProtection="1"/>
    <xf numFmtId="167" fontId="12" fillId="0" borderId="0" xfId="4" applyNumberFormat="1" applyFont="1" applyBorder="1" applyAlignment="1">
      <alignment horizontal="left"/>
    </xf>
    <xf numFmtId="0" fontId="15" fillId="0" borderId="2" xfId="4" applyFont="1" applyBorder="1" applyAlignment="1" applyProtection="1">
      <alignment horizontal="right"/>
    </xf>
    <xf numFmtId="0" fontId="5" fillId="0" borderId="0" xfId="4" applyFont="1" applyBorder="1" applyProtection="1"/>
    <xf numFmtId="0" fontId="15" fillId="4" borderId="2" xfId="4" applyFont="1" applyFill="1" applyBorder="1" applyProtection="1"/>
  </cellXfs>
  <cellStyles count="7">
    <cellStyle name="Comma" xfId="1" builtinId="3"/>
    <cellStyle name="Comma 2" xfId="2" xr:uid="{00000000-0005-0000-0000-000001000000}"/>
    <cellStyle name="Comma 3" xfId="3" xr:uid="{00000000-0005-0000-0000-000002000000}"/>
    <cellStyle name="Normal" xfId="0" builtinId="0"/>
    <cellStyle name="Normal 2" xfId="4" xr:uid="{00000000-0005-0000-0000-000004000000}"/>
    <cellStyle name="Percent" xfId="5" builtinId="5"/>
    <cellStyle name="Percent 2" xfId="6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C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FF99"/>
      <color rgb="FF0000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pageSetUpPr fitToPage="1"/>
  </sheetPr>
  <dimension ref="A1:X45"/>
  <sheetViews>
    <sheetView showGridLines="0" zoomScale="140" zoomScaleNormal="140" workbookViewId="0">
      <selection activeCell="H3" sqref="H3"/>
    </sheetView>
  </sheetViews>
  <sheetFormatPr baseColWidth="10" defaultColWidth="9.1640625" defaultRowHeight="11" x14ac:dyDescent="0.15"/>
  <cols>
    <col min="1" max="7" width="2.6640625" style="6" customWidth="1"/>
    <col min="8" max="17" width="10.6640625" style="6" customWidth="1"/>
    <col min="18" max="21" width="2.6640625" style="7" customWidth="1"/>
    <col min="22" max="16384" width="9.1640625" style="7"/>
  </cols>
  <sheetData>
    <row r="1" spans="1:17" x14ac:dyDescent="0.15">
      <c r="A1" s="132"/>
      <c r="B1" s="132"/>
      <c r="C1" s="132"/>
      <c r="D1" s="132"/>
      <c r="E1" s="132"/>
      <c r="F1" s="132"/>
      <c r="G1" s="132"/>
      <c r="I1" s="101"/>
      <c r="J1" s="101"/>
      <c r="K1" s="101"/>
      <c r="L1" s="101"/>
      <c r="M1" s="101"/>
      <c r="N1" s="101"/>
      <c r="O1" s="101" t="s">
        <v>67</v>
      </c>
    </row>
    <row r="2" spans="1:17" ht="12" x14ac:dyDescent="0.15">
      <c r="A2" s="135" t="s">
        <v>88</v>
      </c>
      <c r="B2" s="135"/>
      <c r="C2" s="135"/>
      <c r="D2" s="135"/>
      <c r="E2" s="135"/>
      <c r="F2" s="135"/>
      <c r="G2" s="135"/>
      <c r="H2" s="24" t="s">
        <v>24</v>
      </c>
      <c r="I2" s="25">
        <v>44469</v>
      </c>
      <c r="J2" s="25">
        <v>44104</v>
      </c>
      <c r="K2" s="25">
        <v>43738</v>
      </c>
      <c r="L2" s="25">
        <v>43373</v>
      </c>
      <c r="M2" s="25">
        <v>43008</v>
      </c>
      <c r="N2" s="25">
        <v>42643</v>
      </c>
      <c r="O2" s="25">
        <v>42277</v>
      </c>
      <c r="P2" s="25">
        <v>41912</v>
      </c>
      <c r="Q2" s="25">
        <v>41547</v>
      </c>
    </row>
    <row r="3" spans="1:17" ht="12" x14ac:dyDescent="0.15">
      <c r="A3" s="131" t="s">
        <v>68</v>
      </c>
      <c r="B3" s="131"/>
      <c r="C3" s="131"/>
      <c r="D3" s="131"/>
      <c r="E3" s="131"/>
      <c r="F3" s="131"/>
      <c r="G3" s="131"/>
      <c r="H3" s="26">
        <f>AVERAGE(I3:Q3)</f>
        <v>754138.77777777775</v>
      </c>
      <c r="I3" s="27">
        <v>901176</v>
      </c>
      <c r="J3" s="27">
        <v>1034351</v>
      </c>
      <c r="K3" s="27">
        <v>930394</v>
      </c>
      <c r="L3" s="27">
        <v>789146</v>
      </c>
      <c r="M3" s="27">
        <v>851365</v>
      </c>
      <c r="N3" s="27">
        <v>596408</v>
      </c>
      <c r="O3" s="27">
        <v>632892</v>
      </c>
      <c r="P3" s="27">
        <v>546790</v>
      </c>
      <c r="Q3" s="27">
        <v>504727</v>
      </c>
    </row>
    <row r="4" spans="1:17" ht="12" x14ac:dyDescent="0.15">
      <c r="A4" s="131" t="s">
        <v>69</v>
      </c>
      <c r="B4" s="131"/>
      <c r="C4" s="131"/>
      <c r="D4" s="131"/>
      <c r="E4" s="131"/>
      <c r="F4" s="131"/>
      <c r="G4" s="131"/>
      <c r="H4" s="26">
        <f t="shared" ref="H4:H6" si="0">AVERAGE(I4:Q4)</f>
        <v>136.33333333333334</v>
      </c>
      <c r="I4" s="28">
        <v>157</v>
      </c>
      <c r="J4" s="28">
        <v>235</v>
      </c>
      <c r="K4" s="28">
        <v>186</v>
      </c>
      <c r="L4" s="28">
        <v>133</v>
      </c>
      <c r="M4" s="28">
        <v>148</v>
      </c>
      <c r="N4" s="28">
        <v>330</v>
      </c>
      <c r="O4" s="28">
        <v>20</v>
      </c>
      <c r="P4" s="28">
        <v>9</v>
      </c>
      <c r="Q4" s="28">
        <v>9</v>
      </c>
    </row>
    <row r="5" spans="1:17" ht="12" x14ac:dyDescent="0.15">
      <c r="A5" s="131" t="s">
        <v>155</v>
      </c>
      <c r="B5" s="131"/>
      <c r="C5" s="131"/>
      <c r="D5" s="131"/>
      <c r="E5" s="131"/>
      <c r="F5" s="131"/>
      <c r="G5" s="131"/>
      <c r="H5" s="26">
        <f t="shared" si="0"/>
        <v>16</v>
      </c>
      <c r="I5" s="28"/>
      <c r="J5" s="28">
        <v>16</v>
      </c>
      <c r="K5" s="28"/>
      <c r="L5" s="28"/>
      <c r="M5" s="28"/>
      <c r="N5" s="28"/>
      <c r="O5" s="28"/>
      <c r="P5" s="28"/>
      <c r="Q5" s="28"/>
    </row>
    <row r="6" spans="1:17" ht="12" x14ac:dyDescent="0.15">
      <c r="A6" s="131" t="s">
        <v>135</v>
      </c>
      <c r="B6" s="131"/>
      <c r="C6" s="131"/>
      <c r="D6" s="131"/>
      <c r="E6" s="131"/>
      <c r="F6" s="131"/>
      <c r="G6" s="131"/>
      <c r="H6" s="26">
        <f t="shared" si="0"/>
        <v>142822.25</v>
      </c>
      <c r="I6" s="28">
        <v>99675</v>
      </c>
      <c r="J6" s="28">
        <v>144136</v>
      </c>
      <c r="K6" s="28">
        <v>172670</v>
      </c>
      <c r="L6" s="28">
        <v>154808</v>
      </c>
      <c r="M6" s="28"/>
      <c r="N6" s="28"/>
      <c r="O6" s="28"/>
      <c r="P6" s="28"/>
      <c r="Q6" s="28"/>
    </row>
    <row r="7" spans="1:17" ht="12" x14ac:dyDescent="0.15">
      <c r="A7" s="133" t="s">
        <v>70</v>
      </c>
      <c r="B7" s="133"/>
      <c r="C7" s="133"/>
      <c r="D7" s="133"/>
      <c r="E7" s="133"/>
      <c r="F7" s="133"/>
      <c r="G7" s="133"/>
      <c r="H7" s="29">
        <f>SUM(H3:H4)</f>
        <v>754275.11111111112</v>
      </c>
      <c r="I7" s="30">
        <f>SUM(I3:I6)</f>
        <v>1001008</v>
      </c>
      <c r="J7" s="30">
        <f>SUM(J3:J6)</f>
        <v>1178738</v>
      </c>
      <c r="K7" s="30">
        <f>SUM(K3:K6)</f>
        <v>1103250</v>
      </c>
      <c r="L7" s="30">
        <f>SUM(L3:L6)</f>
        <v>944087</v>
      </c>
      <c r="M7" s="30">
        <f>SUM(M3:M4)</f>
        <v>851513</v>
      </c>
      <c r="N7" s="30">
        <f>SUM(N3:N4)</f>
        <v>596738</v>
      </c>
      <c r="O7" s="30">
        <f>SUM(O3:O4)</f>
        <v>632912</v>
      </c>
      <c r="P7" s="30">
        <f>SUM(P3:P4)</f>
        <v>546799</v>
      </c>
      <c r="Q7" s="30">
        <f t="shared" ref="Q7" si="1">SUM(Q3:Q4)</f>
        <v>504736</v>
      </c>
    </row>
    <row r="8" spans="1:17" ht="12" x14ac:dyDescent="0.15">
      <c r="A8" s="134"/>
      <c r="B8" s="134"/>
      <c r="C8" s="134"/>
      <c r="D8" s="134"/>
      <c r="E8" s="134"/>
      <c r="F8" s="134"/>
      <c r="G8" s="134"/>
      <c r="H8" s="26"/>
      <c r="I8" s="28"/>
      <c r="J8" s="28"/>
      <c r="K8" s="28"/>
      <c r="L8" s="28"/>
      <c r="M8" s="28"/>
      <c r="N8" s="28"/>
      <c r="O8" s="28"/>
      <c r="P8" s="28"/>
      <c r="Q8" s="28"/>
    </row>
    <row r="9" spans="1:17" s="8" customFormat="1" ht="12" x14ac:dyDescent="0.15">
      <c r="A9" s="131" t="s">
        <v>59</v>
      </c>
      <c r="B9" s="131"/>
      <c r="C9" s="131"/>
      <c r="D9" s="131"/>
      <c r="E9" s="131"/>
      <c r="F9" s="131"/>
      <c r="G9" s="131"/>
      <c r="H9" s="26">
        <f>AVERAGE(I9:Q9)</f>
        <v>2795.1428571428573</v>
      </c>
      <c r="I9" s="27">
        <v>4870</v>
      </c>
      <c r="J9" s="27"/>
      <c r="K9" s="27">
        <v>2290</v>
      </c>
      <c r="L9" s="27">
        <v>16</v>
      </c>
      <c r="M9" s="27">
        <v>870</v>
      </c>
      <c r="N9" s="27">
        <v>8730</v>
      </c>
      <c r="O9" s="27"/>
      <c r="P9" s="27">
        <v>2500</v>
      </c>
      <c r="Q9" s="27">
        <v>290</v>
      </c>
    </row>
    <row r="10" spans="1:17" s="8" customFormat="1" ht="12" x14ac:dyDescent="0.15">
      <c r="A10" s="131" t="s">
        <v>71</v>
      </c>
      <c r="B10" s="131"/>
      <c r="C10" s="131"/>
      <c r="D10" s="131"/>
      <c r="E10" s="131"/>
      <c r="F10" s="131"/>
      <c r="G10" s="131"/>
      <c r="H10" s="26">
        <f t="shared" ref="H10:H36" si="2">AVERAGE(I10:Q10)</f>
        <v>1053.25</v>
      </c>
      <c r="I10" s="27">
        <v>1309</v>
      </c>
      <c r="J10" s="27">
        <v>2200</v>
      </c>
      <c r="K10" s="27">
        <v>1018</v>
      </c>
      <c r="L10" s="27">
        <v>129</v>
      </c>
      <c r="M10" s="27"/>
      <c r="N10" s="27">
        <v>30</v>
      </c>
      <c r="O10" s="27">
        <v>3173</v>
      </c>
      <c r="P10" s="27">
        <v>218</v>
      </c>
      <c r="Q10" s="27">
        <v>349</v>
      </c>
    </row>
    <row r="11" spans="1:17" s="8" customFormat="1" ht="12" x14ac:dyDescent="0.15">
      <c r="A11" s="131" t="s">
        <v>72</v>
      </c>
      <c r="B11" s="131"/>
      <c r="C11" s="131"/>
      <c r="D11" s="131"/>
      <c r="E11" s="131"/>
      <c r="F11" s="131"/>
      <c r="G11" s="131"/>
      <c r="H11" s="26">
        <f t="shared" si="2"/>
        <v>10846.111111111111</v>
      </c>
      <c r="I11" s="27">
        <v>11219</v>
      </c>
      <c r="J11" s="27">
        <v>7635</v>
      </c>
      <c r="K11" s="27">
        <v>14911</v>
      </c>
      <c r="L11" s="27">
        <v>22087</v>
      </c>
      <c r="M11" s="27">
        <v>18563</v>
      </c>
      <c r="N11" s="27">
        <v>6053</v>
      </c>
      <c r="O11" s="27">
        <v>5769</v>
      </c>
      <c r="P11" s="27">
        <v>5336</v>
      </c>
      <c r="Q11" s="27">
        <v>6042</v>
      </c>
    </row>
    <row r="12" spans="1:17" s="8" customFormat="1" ht="12" x14ac:dyDescent="0.15">
      <c r="A12" s="131" t="s">
        <v>146</v>
      </c>
      <c r="B12" s="131"/>
      <c r="C12" s="131"/>
      <c r="D12" s="131"/>
      <c r="E12" s="131"/>
      <c r="F12" s="131"/>
      <c r="G12" s="131"/>
      <c r="H12" s="26">
        <f t="shared" si="2"/>
        <v>5238.666666666667</v>
      </c>
      <c r="I12" s="27">
        <v>2428</v>
      </c>
      <c r="J12" s="27">
        <v>3757</v>
      </c>
      <c r="K12" s="27">
        <v>9531</v>
      </c>
      <c r="L12" s="27"/>
      <c r="M12" s="27"/>
      <c r="N12" s="27"/>
      <c r="O12" s="27"/>
      <c r="P12" s="27"/>
      <c r="Q12" s="27"/>
    </row>
    <row r="13" spans="1:17" ht="12" x14ac:dyDescent="0.15">
      <c r="A13" s="131" t="s">
        <v>73</v>
      </c>
      <c r="B13" s="131"/>
      <c r="C13" s="131"/>
      <c r="D13" s="131"/>
      <c r="E13" s="131"/>
      <c r="F13" s="131"/>
      <c r="G13" s="131"/>
      <c r="H13" s="26">
        <f t="shared" si="2"/>
        <v>1200</v>
      </c>
      <c r="I13" s="103"/>
      <c r="J13" s="103"/>
      <c r="K13" s="103"/>
      <c r="L13" s="103"/>
      <c r="M13" s="27"/>
      <c r="N13" s="27"/>
      <c r="O13" s="27"/>
      <c r="P13" s="27">
        <v>1200</v>
      </c>
      <c r="Q13" s="27">
        <v>1200</v>
      </c>
    </row>
    <row r="14" spans="1:17" ht="12" x14ac:dyDescent="0.15">
      <c r="A14" s="131" t="s">
        <v>74</v>
      </c>
      <c r="B14" s="131"/>
      <c r="C14" s="131"/>
      <c r="D14" s="131"/>
      <c r="E14" s="131"/>
      <c r="F14" s="131"/>
      <c r="G14" s="131"/>
      <c r="H14" s="26">
        <f t="shared" si="2"/>
        <v>861</v>
      </c>
      <c r="I14" s="103"/>
      <c r="J14" s="103"/>
      <c r="K14" s="103"/>
      <c r="L14" s="103"/>
      <c r="M14" s="27"/>
      <c r="N14" s="27"/>
      <c r="O14" s="27">
        <v>1100</v>
      </c>
      <c r="P14" s="27"/>
      <c r="Q14" s="27">
        <v>622</v>
      </c>
    </row>
    <row r="15" spans="1:17" ht="12" x14ac:dyDescent="0.15">
      <c r="A15" s="131" t="s">
        <v>75</v>
      </c>
      <c r="B15" s="131"/>
      <c r="C15" s="131"/>
      <c r="D15" s="131"/>
      <c r="E15" s="131"/>
      <c r="F15" s="131"/>
      <c r="G15" s="131"/>
      <c r="H15" s="26">
        <f t="shared" si="2"/>
        <v>133035.11111111112</v>
      </c>
      <c r="I15" s="27">
        <v>155565</v>
      </c>
      <c r="J15" s="27">
        <v>253664</v>
      </c>
      <c r="K15" s="27">
        <v>199394</v>
      </c>
      <c r="L15" s="27">
        <v>142362</v>
      </c>
      <c r="M15" s="27">
        <v>157040</v>
      </c>
      <c r="N15" s="27">
        <v>50698</v>
      </c>
      <c r="O15" s="27">
        <v>120681</v>
      </c>
      <c r="P15" s="27">
        <v>78742</v>
      </c>
      <c r="Q15" s="27">
        <v>39170</v>
      </c>
    </row>
    <row r="16" spans="1:17" ht="12" x14ac:dyDescent="0.15">
      <c r="A16" s="131" t="s">
        <v>76</v>
      </c>
      <c r="B16" s="131"/>
      <c r="C16" s="131"/>
      <c r="D16" s="131"/>
      <c r="E16" s="131"/>
      <c r="F16" s="131"/>
      <c r="G16" s="131"/>
      <c r="H16" s="26">
        <f t="shared" si="2"/>
        <v>284354.33333333331</v>
      </c>
      <c r="I16" s="27">
        <v>415222</v>
      </c>
      <c r="J16" s="27">
        <v>389786</v>
      </c>
      <c r="K16" s="27">
        <v>349127</v>
      </c>
      <c r="L16" s="27">
        <v>322861</v>
      </c>
      <c r="M16" s="27">
        <v>228505</v>
      </c>
      <c r="N16" s="27">
        <v>210148</v>
      </c>
      <c r="O16" s="27">
        <v>208255</v>
      </c>
      <c r="P16" s="27">
        <v>218731</v>
      </c>
      <c r="Q16" s="27">
        <v>216554</v>
      </c>
    </row>
    <row r="17" spans="1:17" ht="12" x14ac:dyDescent="0.15">
      <c r="A17" s="131" t="s">
        <v>77</v>
      </c>
      <c r="B17" s="131"/>
      <c r="C17" s="131"/>
      <c r="D17" s="131"/>
      <c r="E17" s="131"/>
      <c r="F17" s="131"/>
      <c r="G17" s="131"/>
      <c r="H17" s="26">
        <f t="shared" si="2"/>
        <v>10221.888888888889</v>
      </c>
      <c r="I17" s="27">
        <v>20501</v>
      </c>
      <c r="J17" s="27">
        <v>9017</v>
      </c>
      <c r="K17" s="27">
        <v>12106</v>
      </c>
      <c r="L17" s="27">
        <v>8386</v>
      </c>
      <c r="M17" s="27">
        <v>7665</v>
      </c>
      <c r="N17" s="27">
        <v>7645</v>
      </c>
      <c r="O17" s="27">
        <v>8856</v>
      </c>
      <c r="P17" s="27">
        <v>10243</v>
      </c>
      <c r="Q17" s="27">
        <v>7578</v>
      </c>
    </row>
    <row r="18" spans="1:17" ht="12" x14ac:dyDescent="0.15">
      <c r="A18" s="131" t="s">
        <v>44</v>
      </c>
      <c r="B18" s="131"/>
      <c r="C18" s="131"/>
      <c r="D18" s="131"/>
      <c r="E18" s="131"/>
      <c r="F18" s="131"/>
      <c r="G18" s="131"/>
      <c r="H18" s="26">
        <f t="shared" si="2"/>
        <v>4794.7142857142853</v>
      </c>
      <c r="I18" s="27"/>
      <c r="J18" s="27"/>
      <c r="K18" s="27">
        <v>9220</v>
      </c>
      <c r="L18" s="27">
        <v>4348</v>
      </c>
      <c r="M18" s="27">
        <v>3158</v>
      </c>
      <c r="N18" s="27">
        <v>2407</v>
      </c>
      <c r="O18" s="27">
        <v>1575</v>
      </c>
      <c r="P18" s="27">
        <v>1908</v>
      </c>
      <c r="Q18" s="27">
        <v>10947</v>
      </c>
    </row>
    <row r="19" spans="1:17" ht="12" x14ac:dyDescent="0.15">
      <c r="A19" s="131" t="s">
        <v>78</v>
      </c>
      <c r="B19" s="131"/>
      <c r="C19" s="131"/>
      <c r="D19" s="131"/>
      <c r="E19" s="131"/>
      <c r="F19" s="131"/>
      <c r="G19" s="131"/>
      <c r="H19" s="26">
        <f t="shared" si="2"/>
        <v>251400.33333333334</v>
      </c>
      <c r="I19" s="27">
        <v>266979</v>
      </c>
      <c r="J19" s="27">
        <v>328034</v>
      </c>
      <c r="K19" s="27">
        <v>285144</v>
      </c>
      <c r="L19" s="27">
        <v>238751</v>
      </c>
      <c r="M19" s="27">
        <v>259169</v>
      </c>
      <c r="N19" s="27">
        <v>249050</v>
      </c>
      <c r="O19" s="27">
        <v>217800</v>
      </c>
      <c r="P19" s="27">
        <v>216599</v>
      </c>
      <c r="Q19" s="27">
        <v>201077</v>
      </c>
    </row>
    <row r="20" spans="1:17" ht="12" x14ac:dyDescent="0.15">
      <c r="A20" s="131" t="s">
        <v>119</v>
      </c>
      <c r="B20" s="131"/>
      <c r="C20" s="131"/>
      <c r="D20" s="131"/>
      <c r="E20" s="131"/>
      <c r="F20" s="131"/>
      <c r="G20" s="131"/>
      <c r="H20" s="26">
        <f t="shared" si="2"/>
        <v>721.25</v>
      </c>
      <c r="I20" s="27"/>
      <c r="J20" s="27">
        <v>42</v>
      </c>
      <c r="K20" s="27">
        <v>49</v>
      </c>
      <c r="L20" s="27">
        <v>2740</v>
      </c>
      <c r="M20" s="27">
        <v>54</v>
      </c>
      <c r="N20" s="27"/>
      <c r="O20" s="27"/>
      <c r="P20" s="27"/>
      <c r="Q20" s="27"/>
    </row>
    <row r="21" spans="1:17" ht="12" x14ac:dyDescent="0.15">
      <c r="A21" s="131" t="s">
        <v>134</v>
      </c>
      <c r="B21" s="131"/>
      <c r="C21" s="131"/>
      <c r="D21" s="131"/>
      <c r="E21" s="131"/>
      <c r="F21" s="131"/>
      <c r="G21" s="131"/>
      <c r="H21" s="26">
        <f t="shared" si="2"/>
        <v>5140</v>
      </c>
      <c r="I21" s="27"/>
      <c r="J21" s="27"/>
      <c r="K21" s="27">
        <v>4789</v>
      </c>
      <c r="L21" s="27">
        <v>5491</v>
      </c>
      <c r="M21" s="27"/>
      <c r="N21" s="27"/>
      <c r="O21" s="27"/>
      <c r="P21" s="27"/>
      <c r="Q21" s="27"/>
    </row>
    <row r="22" spans="1:17" ht="12" x14ac:dyDescent="0.15">
      <c r="A22" s="131" t="s">
        <v>133</v>
      </c>
      <c r="B22" s="131"/>
      <c r="C22" s="131"/>
      <c r="D22" s="131"/>
      <c r="E22" s="131"/>
      <c r="F22" s="131"/>
      <c r="G22" s="131"/>
      <c r="H22" s="26">
        <f t="shared" si="2"/>
        <v>2423</v>
      </c>
      <c r="I22" s="27"/>
      <c r="J22" s="27"/>
      <c r="K22" s="27">
        <v>2455</v>
      </c>
      <c r="L22" s="27">
        <v>2391</v>
      </c>
      <c r="M22" s="27"/>
      <c r="N22" s="27"/>
      <c r="O22" s="27"/>
      <c r="P22" s="27"/>
      <c r="Q22" s="27"/>
    </row>
    <row r="23" spans="1:17" ht="12" x14ac:dyDescent="0.15">
      <c r="A23" s="131" t="s">
        <v>79</v>
      </c>
      <c r="B23" s="131"/>
      <c r="C23" s="131"/>
      <c r="D23" s="131"/>
      <c r="E23" s="131"/>
      <c r="F23" s="131"/>
      <c r="G23" s="131"/>
      <c r="H23" s="26">
        <f t="shared" si="2"/>
        <v>70384</v>
      </c>
      <c r="I23" s="27">
        <v>32311</v>
      </c>
      <c r="J23" s="27">
        <v>95636</v>
      </c>
      <c r="K23" s="27">
        <v>128920</v>
      </c>
      <c r="L23" s="27">
        <v>119007</v>
      </c>
      <c r="M23" s="27">
        <v>134724</v>
      </c>
      <c r="N23" s="27">
        <v>87470</v>
      </c>
      <c r="O23" s="27">
        <v>16695</v>
      </c>
      <c r="P23" s="27">
        <v>6841</v>
      </c>
      <c r="Q23" s="27">
        <v>11852</v>
      </c>
    </row>
    <row r="24" spans="1:17" ht="12" x14ac:dyDescent="0.15">
      <c r="A24" s="131" t="s">
        <v>80</v>
      </c>
      <c r="B24" s="131"/>
      <c r="C24" s="131"/>
      <c r="D24" s="131"/>
      <c r="E24" s="131"/>
      <c r="F24" s="131"/>
      <c r="G24" s="131"/>
      <c r="H24" s="26">
        <f t="shared" si="2"/>
        <v>876</v>
      </c>
      <c r="I24" s="103"/>
      <c r="J24" s="103"/>
      <c r="K24" s="103"/>
      <c r="L24" s="103"/>
      <c r="M24" s="27">
        <v>544</v>
      </c>
      <c r="N24" s="27">
        <v>90</v>
      </c>
      <c r="O24" s="27">
        <v>101</v>
      </c>
      <c r="P24" s="27"/>
      <c r="Q24" s="27">
        <v>2769</v>
      </c>
    </row>
    <row r="25" spans="1:17" ht="12" x14ac:dyDescent="0.15">
      <c r="A25" s="131" t="s">
        <v>127</v>
      </c>
      <c r="B25" s="131"/>
      <c r="C25" s="131"/>
      <c r="D25" s="131"/>
      <c r="E25" s="131"/>
      <c r="F25" s="131"/>
      <c r="G25" s="131"/>
      <c r="H25" s="26">
        <f t="shared" si="2"/>
        <v>6138.75</v>
      </c>
      <c r="I25" s="27">
        <v>6438</v>
      </c>
      <c r="J25" s="27">
        <v>6321</v>
      </c>
      <c r="K25" s="27">
        <v>5942</v>
      </c>
      <c r="L25" s="27">
        <v>5854</v>
      </c>
      <c r="M25" s="27"/>
      <c r="N25" s="27"/>
      <c r="O25" s="27"/>
      <c r="P25" s="27"/>
      <c r="Q25" s="27"/>
    </row>
    <row r="26" spans="1:17" ht="12" x14ac:dyDescent="0.15">
      <c r="A26" s="131" t="s">
        <v>120</v>
      </c>
      <c r="B26" s="131"/>
      <c r="C26" s="131"/>
      <c r="D26" s="131"/>
      <c r="E26" s="131"/>
      <c r="F26" s="131"/>
      <c r="G26" s="131"/>
      <c r="H26" s="26">
        <f t="shared" si="2"/>
        <v>723.2</v>
      </c>
      <c r="I26" s="27">
        <v>727</v>
      </c>
      <c r="J26" s="27">
        <v>253</v>
      </c>
      <c r="K26" s="27">
        <v>1747</v>
      </c>
      <c r="L26" s="27">
        <v>600</v>
      </c>
      <c r="M26" s="27">
        <v>289</v>
      </c>
      <c r="N26" s="27"/>
      <c r="O26" s="27"/>
      <c r="P26" s="27"/>
      <c r="Q26" s="27"/>
    </row>
    <row r="27" spans="1:17" ht="12" x14ac:dyDescent="0.15">
      <c r="A27" s="131" t="s">
        <v>136</v>
      </c>
      <c r="B27" s="131"/>
      <c r="C27" s="131"/>
      <c r="D27" s="131"/>
      <c r="E27" s="131"/>
      <c r="F27" s="131"/>
      <c r="G27" s="131"/>
      <c r="H27" s="26">
        <f t="shared" si="2"/>
        <v>209</v>
      </c>
      <c r="I27" s="27"/>
      <c r="J27" s="27"/>
      <c r="K27" s="27"/>
      <c r="L27" s="27">
        <v>209</v>
      </c>
      <c r="M27" s="27"/>
      <c r="N27" s="27"/>
      <c r="O27" s="27"/>
      <c r="P27" s="27"/>
      <c r="Q27" s="27"/>
    </row>
    <row r="28" spans="1:17" ht="13.5" customHeight="1" x14ac:dyDescent="0.15">
      <c r="A28" s="131" t="s">
        <v>147</v>
      </c>
      <c r="B28" s="131"/>
      <c r="C28" s="131"/>
      <c r="D28" s="131"/>
      <c r="E28" s="131"/>
      <c r="F28" s="131"/>
      <c r="G28" s="131"/>
      <c r="H28" s="26">
        <f t="shared" si="2"/>
        <v>348</v>
      </c>
      <c r="I28" s="27"/>
      <c r="J28" s="27"/>
      <c r="K28" s="103"/>
      <c r="L28" s="103"/>
      <c r="M28" s="27"/>
      <c r="N28" s="27"/>
      <c r="O28" s="27"/>
      <c r="P28" s="27">
        <v>83</v>
      </c>
      <c r="Q28" s="27">
        <v>613</v>
      </c>
    </row>
    <row r="29" spans="1:17" ht="13.5" customHeight="1" x14ac:dyDescent="0.15">
      <c r="A29" s="131" t="s">
        <v>121</v>
      </c>
      <c r="B29" s="131"/>
      <c r="C29" s="131"/>
      <c r="D29" s="131"/>
      <c r="E29" s="131"/>
      <c r="F29" s="131"/>
      <c r="G29" s="131"/>
      <c r="H29" s="26">
        <f t="shared" si="2"/>
        <v>44597.4</v>
      </c>
      <c r="I29" s="27">
        <v>56728</v>
      </c>
      <c r="J29" s="27">
        <v>44137</v>
      </c>
      <c r="K29" s="27">
        <v>55736</v>
      </c>
      <c r="L29" s="27">
        <v>44800</v>
      </c>
      <c r="M29" s="27">
        <v>21586</v>
      </c>
      <c r="N29" s="27"/>
      <c r="O29" s="27"/>
      <c r="P29" s="27"/>
      <c r="Q29" s="27"/>
    </row>
    <row r="30" spans="1:17" ht="13.5" customHeight="1" x14ac:dyDescent="0.15">
      <c r="A30" s="131" t="s">
        <v>81</v>
      </c>
      <c r="B30" s="131"/>
      <c r="C30" s="131"/>
      <c r="D30" s="131"/>
      <c r="E30" s="131"/>
      <c r="F30" s="131"/>
      <c r="G30" s="131"/>
      <c r="H30" s="26">
        <f t="shared" si="2"/>
        <v>525</v>
      </c>
      <c r="I30" s="103"/>
      <c r="J30" s="103"/>
      <c r="K30" s="103"/>
      <c r="L30" s="103"/>
      <c r="M30" s="27"/>
      <c r="N30" s="27">
        <v>300</v>
      </c>
      <c r="O30" s="27">
        <v>600</v>
      </c>
      <c r="P30" s="27">
        <v>600</v>
      </c>
      <c r="Q30" s="27">
        <v>600</v>
      </c>
    </row>
    <row r="31" spans="1:17" s="8" customFormat="1" ht="13.5" customHeight="1" x14ac:dyDescent="0.15">
      <c r="A31" s="131" t="s">
        <v>82</v>
      </c>
      <c r="B31" s="131"/>
      <c r="C31" s="131"/>
      <c r="D31" s="131"/>
      <c r="E31" s="131"/>
      <c r="F31" s="131"/>
      <c r="G31" s="131"/>
      <c r="H31" s="26">
        <f t="shared" si="2"/>
        <v>249.57142857142858</v>
      </c>
      <c r="I31" s="27"/>
      <c r="J31" s="27">
        <v>150</v>
      </c>
      <c r="K31" s="27">
        <v>322</v>
      </c>
      <c r="L31" s="27">
        <v>325</v>
      </c>
      <c r="M31" s="27">
        <v>350</v>
      </c>
      <c r="N31" s="27"/>
      <c r="O31" s="27">
        <v>500</v>
      </c>
      <c r="P31" s="27">
        <v>100</v>
      </c>
      <c r="Q31" s="27">
        <v>0</v>
      </c>
    </row>
    <row r="32" spans="1:17" s="8" customFormat="1" ht="13.5" customHeight="1" x14ac:dyDescent="0.15">
      <c r="A32" s="131" t="s">
        <v>85</v>
      </c>
      <c r="B32" s="131"/>
      <c r="C32" s="131"/>
      <c r="D32" s="131"/>
      <c r="E32" s="131"/>
      <c r="F32" s="131"/>
      <c r="G32" s="131"/>
      <c r="H32" s="26">
        <f t="shared" si="2"/>
        <v>2848.8333333333335</v>
      </c>
      <c r="I32" s="27">
        <v>2375</v>
      </c>
      <c r="J32" s="27">
        <v>1300</v>
      </c>
      <c r="K32" s="27">
        <v>1300</v>
      </c>
      <c r="L32" s="27">
        <v>10518</v>
      </c>
      <c r="M32" s="28"/>
      <c r="N32" s="28"/>
      <c r="O32" s="28">
        <v>1600</v>
      </c>
      <c r="P32" s="28"/>
      <c r="Q32" s="28">
        <v>0</v>
      </c>
    </row>
    <row r="33" spans="1:24" s="8" customFormat="1" ht="13.5" customHeight="1" x14ac:dyDescent="0.15">
      <c r="A33" s="131" t="s">
        <v>139</v>
      </c>
      <c r="B33" s="131"/>
      <c r="C33" s="131"/>
      <c r="D33" s="131"/>
      <c r="E33" s="131"/>
      <c r="F33" s="131"/>
      <c r="G33" s="131"/>
      <c r="H33" s="26">
        <f t="shared" si="2"/>
        <v>938.33333333333337</v>
      </c>
      <c r="I33" s="27">
        <v>1319</v>
      </c>
      <c r="J33" s="27">
        <v>1068</v>
      </c>
      <c r="K33" s="27">
        <v>428</v>
      </c>
      <c r="L33" s="27"/>
      <c r="M33" s="28"/>
      <c r="N33" s="28"/>
      <c r="O33" s="28"/>
      <c r="P33" s="28"/>
      <c r="Q33" s="28"/>
    </row>
    <row r="34" spans="1:24" s="8" customFormat="1" ht="13.5" customHeight="1" x14ac:dyDescent="0.15">
      <c r="A34" s="131" t="s">
        <v>112</v>
      </c>
      <c r="B34" s="131"/>
      <c r="C34" s="131"/>
      <c r="D34" s="131"/>
      <c r="E34" s="131"/>
      <c r="F34" s="131"/>
      <c r="G34" s="131"/>
      <c r="H34" s="26">
        <f t="shared" si="2"/>
        <v>581.5</v>
      </c>
      <c r="I34" s="103"/>
      <c r="J34" s="103"/>
      <c r="K34" s="103"/>
      <c r="L34" s="103"/>
      <c r="M34" s="28"/>
      <c r="N34" s="28">
        <f>624947-622621</f>
        <v>2326</v>
      </c>
      <c r="O34" s="28">
        <v>0</v>
      </c>
      <c r="P34" s="28">
        <v>0</v>
      </c>
      <c r="Q34" s="28">
        <v>0</v>
      </c>
    </row>
    <row r="35" spans="1:24" s="8" customFormat="1" ht="13.5" customHeight="1" x14ac:dyDescent="0.15">
      <c r="A35" s="131" t="s">
        <v>118</v>
      </c>
      <c r="B35" s="131"/>
      <c r="C35" s="131"/>
      <c r="D35" s="131"/>
      <c r="E35" s="131"/>
      <c r="F35" s="131"/>
      <c r="G35" s="131"/>
      <c r="H35" s="26">
        <f t="shared" si="2"/>
        <v>60</v>
      </c>
      <c r="I35" s="103"/>
      <c r="J35" s="103"/>
      <c r="K35" s="103"/>
      <c r="L35" s="103"/>
      <c r="M35" s="28">
        <v>300</v>
      </c>
      <c r="N35" s="28">
        <v>0</v>
      </c>
      <c r="O35" s="28">
        <v>0</v>
      </c>
      <c r="P35" s="28">
        <v>0</v>
      </c>
      <c r="Q35" s="28">
        <v>0</v>
      </c>
    </row>
    <row r="36" spans="1:24" s="8" customFormat="1" ht="13.5" customHeight="1" x14ac:dyDescent="0.15">
      <c r="A36" s="131" t="s">
        <v>122</v>
      </c>
      <c r="B36" s="131"/>
      <c r="C36" s="131"/>
      <c r="D36" s="131"/>
      <c r="E36" s="131"/>
      <c r="F36" s="131"/>
      <c r="G36" s="131"/>
      <c r="H36" s="26">
        <f t="shared" si="2"/>
        <v>396.66666666666669</v>
      </c>
      <c r="I36" s="27">
        <v>884</v>
      </c>
      <c r="J36" s="27">
        <v>488</v>
      </c>
      <c r="K36" s="27">
        <v>998</v>
      </c>
      <c r="L36" s="27">
        <v>600</v>
      </c>
      <c r="M36" s="28">
        <v>600</v>
      </c>
      <c r="N36" s="28">
        <v>0</v>
      </c>
      <c r="O36" s="28">
        <v>0</v>
      </c>
      <c r="P36" s="28">
        <v>0</v>
      </c>
      <c r="Q36" s="28">
        <v>0</v>
      </c>
    </row>
    <row r="37" spans="1:24" s="8" customFormat="1" ht="13.5" customHeight="1" x14ac:dyDescent="0.15">
      <c r="A37" s="133" t="s">
        <v>83</v>
      </c>
      <c r="B37" s="133"/>
      <c r="C37" s="133"/>
      <c r="D37" s="133"/>
      <c r="E37" s="133"/>
      <c r="F37" s="133"/>
      <c r="G37" s="133"/>
      <c r="H37" s="29">
        <f t="shared" ref="H37" si="3">SUM(H9:H36)</f>
        <v>842961.05634920637</v>
      </c>
      <c r="I37" s="30">
        <f t="shared" ref="I37:Q37" si="4">SUM(I9:I36)</f>
        <v>978875</v>
      </c>
      <c r="J37" s="30">
        <f t="shared" si="4"/>
        <v>1143488</v>
      </c>
      <c r="K37" s="30">
        <f t="shared" si="4"/>
        <v>1085427</v>
      </c>
      <c r="L37" s="30">
        <f t="shared" si="4"/>
        <v>931475</v>
      </c>
      <c r="M37" s="30">
        <f t="shared" si="4"/>
        <v>833417</v>
      </c>
      <c r="N37" s="30">
        <f t="shared" si="4"/>
        <v>624947</v>
      </c>
      <c r="O37" s="30">
        <f t="shared" si="4"/>
        <v>586705</v>
      </c>
      <c r="P37" s="30">
        <f t="shared" si="4"/>
        <v>543101</v>
      </c>
      <c r="Q37" s="30">
        <f t="shared" si="4"/>
        <v>499663</v>
      </c>
      <c r="X37" s="9"/>
    </row>
    <row r="38" spans="1:24" s="8" customFormat="1" ht="13.5" customHeight="1" x14ac:dyDescent="0.15">
      <c r="A38" s="133" t="s">
        <v>84</v>
      </c>
      <c r="B38" s="133"/>
      <c r="C38" s="133"/>
      <c r="D38" s="133"/>
      <c r="E38" s="133"/>
      <c r="F38" s="133"/>
      <c r="G38" s="133"/>
      <c r="H38" s="29">
        <f>AVERAGE(I38:L38)</f>
        <v>21954.5</v>
      </c>
      <c r="I38" s="30">
        <f t="shared" ref="I38:N38" si="5">I7-I37</f>
        <v>22133</v>
      </c>
      <c r="J38" s="30">
        <f t="shared" si="5"/>
        <v>35250</v>
      </c>
      <c r="K38" s="30">
        <f t="shared" si="5"/>
        <v>17823</v>
      </c>
      <c r="L38" s="30">
        <f t="shared" si="5"/>
        <v>12612</v>
      </c>
      <c r="M38" s="30">
        <f t="shared" si="5"/>
        <v>18096</v>
      </c>
      <c r="N38" s="30">
        <f t="shared" si="5"/>
        <v>-28209</v>
      </c>
      <c r="O38" s="30">
        <f>+O7-O37</f>
        <v>46207</v>
      </c>
      <c r="P38" s="30">
        <f>+P7-P37</f>
        <v>3698</v>
      </c>
      <c r="Q38" s="30">
        <f>+Q7-Q37</f>
        <v>5073</v>
      </c>
    </row>
    <row r="39" spans="1:24" s="8" customFormat="1" ht="13.5" customHeight="1" x14ac:dyDescent="0.15">
      <c r="A39" s="6"/>
      <c r="B39" s="10"/>
      <c r="C39" s="10"/>
      <c r="D39" s="10"/>
      <c r="E39" s="10"/>
      <c r="F39" s="10"/>
      <c r="G39" s="10"/>
      <c r="H39" s="10"/>
      <c r="I39" s="12"/>
      <c r="J39" s="12"/>
      <c r="K39" s="12"/>
      <c r="L39" s="12"/>
      <c r="M39" s="12"/>
      <c r="N39" s="12"/>
      <c r="O39" s="12"/>
      <c r="P39" s="11"/>
      <c r="Q39" s="11"/>
    </row>
    <row r="40" spans="1:24" s="8" customFormat="1" ht="13.5" customHeight="1" x14ac:dyDescent="0.15">
      <c r="A40" s="6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</row>
    <row r="41" spans="1:24" s="8" customFormat="1" ht="13.5" customHeight="1" x14ac:dyDescent="0.15">
      <c r="A41" s="6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24" s="8" customFormat="1" ht="13.5" customHeight="1" x14ac:dyDescent="0.15">
      <c r="A42" s="6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24" s="8" customFormat="1" ht="13.5" customHeight="1" x14ac:dyDescent="0.15">
      <c r="A43" s="6"/>
      <c r="B43" s="10"/>
      <c r="C43" s="10"/>
      <c r="D43" s="10"/>
      <c r="E43" s="10"/>
      <c r="F43" s="10"/>
      <c r="G43" s="10"/>
      <c r="H43" s="6"/>
      <c r="I43" s="10"/>
      <c r="J43" s="10"/>
      <c r="K43" s="10"/>
      <c r="L43" s="10"/>
      <c r="M43" s="10"/>
      <c r="N43" s="6"/>
      <c r="O43" s="6"/>
      <c r="P43" s="6"/>
      <c r="Q43" s="6"/>
    </row>
    <row r="44" spans="1:24" ht="13.5" customHeight="1" x14ac:dyDescent="0.15">
      <c r="I44" s="10"/>
      <c r="J44" s="10"/>
      <c r="K44" s="10"/>
      <c r="L44" s="10"/>
      <c r="M44" s="10"/>
    </row>
    <row r="45" spans="1:24" ht="13.5" customHeight="1" x14ac:dyDescent="0.15"/>
  </sheetData>
  <sheetProtection insertRows="0" deleteRows="0"/>
  <mergeCells count="38">
    <mergeCell ref="A12:G12"/>
    <mergeCell ref="A15:G15"/>
    <mergeCell ref="A28:G28"/>
    <mergeCell ref="A17:G17"/>
    <mergeCell ref="A29:G29"/>
    <mergeCell ref="A16:G16"/>
    <mergeCell ref="A23:G23"/>
    <mergeCell ref="A25:G25"/>
    <mergeCell ref="A22:G22"/>
    <mergeCell ref="A21:G21"/>
    <mergeCell ref="A24:G24"/>
    <mergeCell ref="A18:G18"/>
    <mergeCell ref="A19:G19"/>
    <mergeCell ref="A38:G38"/>
    <mergeCell ref="A30:G30"/>
    <mergeCell ref="A31:G31"/>
    <mergeCell ref="A32:G32"/>
    <mergeCell ref="A34:G34"/>
    <mergeCell ref="A37:G37"/>
    <mergeCell ref="A36:G36"/>
    <mergeCell ref="A35:G35"/>
    <mergeCell ref="A33:G33"/>
    <mergeCell ref="A6:G6"/>
    <mergeCell ref="A27:G27"/>
    <mergeCell ref="A1:G1"/>
    <mergeCell ref="A7:G7"/>
    <mergeCell ref="A8:G8"/>
    <mergeCell ref="A9:G9"/>
    <mergeCell ref="A10:G10"/>
    <mergeCell ref="A3:G3"/>
    <mergeCell ref="A4:G4"/>
    <mergeCell ref="A13:G13"/>
    <mergeCell ref="A20:G20"/>
    <mergeCell ref="A26:G26"/>
    <mergeCell ref="A2:G2"/>
    <mergeCell ref="A11:G11"/>
    <mergeCell ref="A5:G5"/>
    <mergeCell ref="A14:G14"/>
  </mergeCells>
  <phoneticPr fontId="16" type="noConversion"/>
  <printOptions horizontalCentered="1"/>
  <pageMargins left="0.25" right="0.25" top="0.5" bottom="0.25" header="0.3" footer="0.3"/>
  <pageSetup orientation="landscape" r:id="rId1"/>
  <headerFooter alignWithMargins="0">
    <oddHeader>&amp;C&amp;"Arial,Bold"&amp;12Income Trend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M615"/>
  <sheetViews>
    <sheetView tabSelected="1" topLeftCell="A54" zoomScale="140" zoomScaleNormal="140" workbookViewId="0">
      <selection activeCell="B68" sqref="B68"/>
    </sheetView>
  </sheetViews>
  <sheetFormatPr baseColWidth="10" defaultColWidth="9.1640625" defaultRowHeight="11" x14ac:dyDescent="0.15"/>
  <cols>
    <col min="1" max="1" width="6.1640625" style="114" bestFit="1" customWidth="1"/>
    <col min="2" max="2" width="25.5" style="15" customWidth="1"/>
    <col min="3" max="3" width="13.1640625" style="114" bestFit="1" customWidth="1"/>
    <col min="4" max="4" width="10.5" style="15" bestFit="1" customWidth="1"/>
    <col min="5" max="5" width="6.33203125" style="1" customWidth="1"/>
    <col min="6" max="6" width="10.5" style="15" bestFit="1" customWidth="1"/>
    <col min="7" max="7" width="6.33203125" style="1" customWidth="1"/>
    <col min="8" max="8" width="10.5" style="15" bestFit="1" customWidth="1"/>
    <col min="9" max="9" width="6.33203125" style="1" customWidth="1"/>
    <col min="10" max="10" width="10.5" style="15" bestFit="1" customWidth="1"/>
    <col min="11" max="11" width="6.33203125" style="1" customWidth="1"/>
    <col min="12" max="12" width="10.5" style="15" bestFit="1" customWidth="1"/>
    <col min="13" max="13" width="6.33203125" style="1" customWidth="1"/>
    <col min="14" max="14" width="10.5" style="15" bestFit="1" customWidth="1"/>
    <col min="15" max="15" width="6.33203125" style="1" customWidth="1"/>
    <col min="16" max="16" width="10.5" style="15" bestFit="1" customWidth="1"/>
    <col min="17" max="17" width="6.33203125" style="1" customWidth="1"/>
    <col min="18" max="18" width="10.5" style="15" bestFit="1" customWidth="1"/>
    <col min="19" max="19" width="6.33203125" style="1" customWidth="1"/>
    <col min="20" max="20" width="10.5" style="15" bestFit="1" customWidth="1"/>
    <col min="21" max="21" width="6.33203125" style="1" customWidth="1"/>
    <col min="22" max="22" width="10.5" style="15" bestFit="1" customWidth="1"/>
    <col min="23" max="23" width="6.33203125" style="1" customWidth="1"/>
    <col min="24" max="24" width="10.5" style="15" bestFit="1" customWidth="1"/>
    <col min="25" max="25" width="6.33203125" style="1" customWidth="1"/>
    <col min="26" max="26" width="10.5" style="15" bestFit="1" customWidth="1"/>
    <col min="27" max="27" width="6.33203125" style="1" customWidth="1"/>
    <col min="28" max="28" width="10.5" style="15" bestFit="1" customWidth="1"/>
    <col min="29" max="29" width="6.33203125" style="1" customWidth="1"/>
    <col min="30" max="30" width="10.5" style="15" bestFit="1" customWidth="1"/>
    <col min="31" max="31" width="6.33203125" style="1" customWidth="1"/>
    <col min="32" max="32" width="10.5" style="15" bestFit="1" customWidth="1"/>
    <col min="33" max="33" width="6.33203125" style="1" customWidth="1"/>
    <col min="34" max="34" width="10.5" style="15" bestFit="1" customWidth="1"/>
    <col min="35" max="35" width="6.33203125" style="1" customWidth="1"/>
    <col min="36" max="36" width="10.5" style="15" bestFit="1" customWidth="1"/>
    <col min="37" max="37" width="6.33203125" style="1" customWidth="1"/>
    <col min="38" max="38" width="10.5" style="15" bestFit="1" customWidth="1"/>
    <col min="39" max="39" width="6.33203125" style="1" customWidth="1"/>
    <col min="40" max="40" width="10.5" style="15" bestFit="1" customWidth="1"/>
    <col min="41" max="41" width="6.33203125" style="1" customWidth="1"/>
    <col min="42" max="42" width="10.5" style="15" bestFit="1" customWidth="1"/>
    <col min="43" max="43" width="6.33203125" style="1" customWidth="1"/>
    <col min="44" max="44" width="10.5" style="15" bestFit="1" customWidth="1"/>
    <col min="45" max="45" width="6.33203125" style="1" customWidth="1"/>
    <col min="46" max="46" width="10.5" style="15" bestFit="1" customWidth="1"/>
    <col min="47" max="47" width="6.33203125" style="1" customWidth="1"/>
    <col min="48" max="48" width="10.5" style="15" bestFit="1" customWidth="1"/>
    <col min="49" max="49" width="6.33203125" style="1" customWidth="1"/>
    <col min="50" max="50" width="10.5" style="15" bestFit="1" customWidth="1"/>
    <col min="51" max="51" width="6.33203125" style="1" customWidth="1"/>
    <col min="52" max="52" width="10.5" style="15" bestFit="1" customWidth="1"/>
    <col min="53" max="53" width="6.33203125" style="1" customWidth="1"/>
    <col min="54" max="54" width="10.5" style="15" bestFit="1" customWidth="1"/>
    <col min="55" max="55" width="6.33203125" style="1" customWidth="1"/>
    <col min="56" max="56" width="10.5" style="15" bestFit="1" customWidth="1"/>
    <col min="57" max="57" width="6.33203125" style="1" customWidth="1"/>
    <col min="58" max="58" width="10.5" style="15" bestFit="1" customWidth="1"/>
    <col min="59" max="59" width="6.33203125" style="1" customWidth="1"/>
    <col min="60" max="60" width="10.5" style="15" bestFit="1" customWidth="1"/>
    <col min="61" max="61" width="6.33203125" style="1" customWidth="1"/>
    <col min="62" max="62" width="10.5" style="15" bestFit="1" customWidth="1"/>
    <col min="63" max="63" width="6.33203125" style="1" customWidth="1"/>
    <col min="64" max="64" width="13.1640625" style="114" bestFit="1" customWidth="1"/>
    <col min="65" max="65" width="10.5" style="15" bestFit="1" customWidth="1"/>
    <col min="66" max="66" width="6.33203125" style="1" customWidth="1"/>
    <col min="67" max="67" width="10.5" style="15" bestFit="1" customWidth="1"/>
    <col min="68" max="68" width="6.33203125" style="1" customWidth="1"/>
    <col min="69" max="69" width="10.5" style="15" bestFit="1" customWidth="1"/>
    <col min="70" max="70" width="6.33203125" style="1" customWidth="1"/>
    <col min="71" max="71" width="10.5" style="15" bestFit="1" customWidth="1"/>
    <col min="72" max="72" width="6.33203125" style="1" customWidth="1"/>
    <col min="73" max="73" width="10.5" style="15" bestFit="1" customWidth="1"/>
    <col min="74" max="74" width="6.33203125" style="1" customWidth="1"/>
    <col min="75" max="75" width="10.5" style="15" bestFit="1" customWidth="1"/>
    <col min="76" max="76" width="6.33203125" style="1" customWidth="1"/>
    <col min="77" max="77" width="10.5" style="15" bestFit="1" customWidth="1"/>
    <col min="78" max="78" width="6.33203125" style="1" customWidth="1"/>
    <col min="79" max="79" width="10.5" style="15" bestFit="1" customWidth="1"/>
    <col min="80" max="80" width="6.33203125" style="1" customWidth="1"/>
    <col min="81" max="81" width="10.5" style="15" bestFit="1" customWidth="1"/>
    <col min="82" max="82" width="6.33203125" style="1" customWidth="1"/>
    <col min="83" max="83" width="10.5" style="15" bestFit="1" customWidth="1"/>
    <col min="84" max="84" width="6.33203125" style="1" customWidth="1"/>
    <col min="85" max="85" width="10.5" style="15" bestFit="1" customWidth="1"/>
    <col min="86" max="86" width="6.33203125" style="1" customWidth="1"/>
    <col min="87" max="87" width="10.5" style="15" bestFit="1" customWidth="1"/>
    <col min="88" max="88" width="6.33203125" style="1" customWidth="1"/>
    <col min="89" max="89" width="10.5" style="15" bestFit="1" customWidth="1"/>
    <col min="90" max="90" width="6.33203125" style="1" customWidth="1"/>
    <col min="91" max="91" width="10.5" style="15" bestFit="1" customWidth="1"/>
    <col min="92" max="92" width="6.33203125" style="1" customWidth="1"/>
    <col min="93" max="93" width="10.5" style="15" bestFit="1" customWidth="1"/>
    <col min="94" max="94" width="6.33203125" style="1" customWidth="1"/>
    <col min="95" max="95" width="10.5" style="15" bestFit="1" customWidth="1"/>
    <col min="96" max="96" width="6.33203125" style="1" customWidth="1"/>
    <col min="97" max="97" width="10.5" style="15" bestFit="1" customWidth="1"/>
    <col min="98" max="98" width="6.33203125" style="1" customWidth="1"/>
    <col min="99" max="99" width="10.5" style="15" bestFit="1" customWidth="1"/>
    <col min="100" max="100" width="6.33203125" style="1" customWidth="1"/>
    <col min="101" max="101" width="10.5" style="15" bestFit="1" customWidth="1"/>
    <col min="102" max="102" width="6.33203125" style="1" customWidth="1"/>
    <col min="103" max="103" width="10.5" style="15" bestFit="1" customWidth="1"/>
    <col min="104" max="104" width="6.33203125" style="1" customWidth="1"/>
    <col min="105" max="105" width="10.5" style="15" bestFit="1" customWidth="1"/>
    <col min="106" max="106" width="6.33203125" style="1" customWidth="1"/>
    <col min="107" max="107" width="10.5" style="15" bestFit="1" customWidth="1"/>
    <col min="108" max="108" width="6.33203125" style="1" customWidth="1"/>
    <col min="109" max="109" width="10.5" style="15" bestFit="1" customWidth="1"/>
    <col min="110" max="110" width="6.33203125" style="1" customWidth="1"/>
    <col min="111" max="111" width="10.5" style="15" bestFit="1" customWidth="1"/>
    <col min="112" max="112" width="6.33203125" style="1" customWidth="1"/>
    <col min="113" max="113" width="10.5" style="15" bestFit="1" customWidth="1"/>
    <col min="114" max="114" width="6.33203125" style="1" customWidth="1"/>
    <col min="115" max="115" width="10.5" style="15" bestFit="1" customWidth="1"/>
    <col min="116" max="116" width="6.33203125" style="1" customWidth="1"/>
    <col min="117" max="117" width="9.83203125" style="15" bestFit="1" customWidth="1"/>
    <col min="118" max="118" width="6.33203125" style="1" customWidth="1"/>
    <col min="119" max="119" width="9.83203125" style="15" bestFit="1" customWidth="1"/>
    <col min="120" max="120" width="6.33203125" style="1" customWidth="1"/>
    <col min="121" max="121" width="9.83203125" style="15" bestFit="1" customWidth="1"/>
    <col min="122" max="122" width="6.33203125" style="1" customWidth="1"/>
    <col min="123" max="123" width="9.83203125" style="15" bestFit="1" customWidth="1"/>
    <col min="124" max="124" width="6.33203125" style="1" customWidth="1"/>
    <col min="125" max="125" width="9.83203125" style="15" bestFit="1" customWidth="1"/>
    <col min="126" max="126" width="6.33203125" style="1" customWidth="1"/>
    <col min="127" max="127" width="9.83203125" style="15" bestFit="1" customWidth="1"/>
    <col min="128" max="128" width="6.33203125" style="1" customWidth="1"/>
    <col min="129" max="129" width="9.83203125" style="15" bestFit="1" customWidth="1"/>
    <col min="130" max="130" width="6.33203125" style="1" customWidth="1"/>
    <col min="131" max="131" width="9.83203125" style="15" bestFit="1" customWidth="1"/>
    <col min="132" max="132" width="6.33203125" style="1" customWidth="1"/>
    <col min="133" max="133" width="9.83203125" style="15" bestFit="1" customWidth="1"/>
    <col min="134" max="134" width="6.33203125" style="1" customWidth="1"/>
    <col min="135" max="135" width="9.83203125" style="15" bestFit="1" customWidth="1"/>
    <col min="136" max="136" width="6.33203125" style="1" customWidth="1"/>
    <col min="137" max="137" width="9.83203125" style="15" bestFit="1" customWidth="1"/>
    <col min="138" max="138" width="6.33203125" style="1" customWidth="1"/>
    <col min="139" max="139" width="9.83203125" style="15" bestFit="1" customWidth="1"/>
    <col min="140" max="140" width="6.33203125" style="1" customWidth="1"/>
    <col min="141" max="141" width="9.83203125" style="15" bestFit="1" customWidth="1"/>
    <col min="142" max="142" width="6.33203125" style="1" customWidth="1"/>
    <col min="143" max="143" width="9.33203125" style="15" bestFit="1" customWidth="1"/>
    <col min="144" max="144" width="6.33203125" style="1" customWidth="1"/>
    <col min="145" max="145" width="9.1640625" style="15" bestFit="1" customWidth="1"/>
    <col min="146" max="146" width="6.33203125" style="1" customWidth="1"/>
    <col min="147" max="147" width="9.33203125" style="15" bestFit="1" customWidth="1"/>
    <col min="148" max="148" width="7.33203125" style="1" bestFit="1" customWidth="1"/>
    <col min="149" max="149" width="9.6640625" style="15" bestFit="1" customWidth="1"/>
    <col min="150" max="150" width="6.33203125" style="1" customWidth="1"/>
    <col min="151" max="151" width="9.6640625" style="15" bestFit="1" customWidth="1"/>
    <col min="152" max="152" width="6.33203125" style="1" customWidth="1"/>
    <col min="153" max="153" width="9.1640625" style="15" bestFit="1" customWidth="1"/>
    <col min="154" max="154" width="6.33203125" style="1" customWidth="1"/>
    <col min="155" max="155" width="10.5" style="15" customWidth="1"/>
    <col min="156" max="156" width="6.33203125" style="1" customWidth="1"/>
    <col min="157" max="157" width="10.5" style="15" customWidth="1"/>
    <col min="158" max="158" width="6.33203125" style="1" customWidth="1"/>
    <col min="159" max="159" width="10.5" style="15" customWidth="1"/>
    <col min="160" max="160" width="6.33203125" style="1" customWidth="1"/>
    <col min="161" max="161" width="10.5" style="15" customWidth="1"/>
    <col min="162" max="162" width="6.33203125" style="1" customWidth="1"/>
    <col min="163" max="163" width="10.5" style="15" customWidth="1"/>
    <col min="164" max="164" width="6.33203125" style="1" customWidth="1"/>
    <col min="165" max="165" width="10.5" style="15" customWidth="1"/>
    <col min="166" max="166" width="6.33203125" style="1" customWidth="1"/>
    <col min="167" max="167" width="10.5" style="15" customWidth="1"/>
    <col min="168" max="168" width="6.33203125" style="1" customWidth="1"/>
    <col min="169" max="16384" width="9.1640625" style="15"/>
  </cols>
  <sheetData>
    <row r="1" spans="1:168" ht="14" customHeight="1" x14ac:dyDescent="0.15">
      <c r="B1" s="15" t="s">
        <v>1</v>
      </c>
      <c r="C1" s="114" t="s">
        <v>161</v>
      </c>
      <c r="D1" s="16">
        <v>44651</v>
      </c>
      <c r="F1" s="16">
        <v>44620</v>
      </c>
      <c r="H1" s="16">
        <v>44592</v>
      </c>
      <c r="J1" s="16">
        <v>44561</v>
      </c>
      <c r="L1" s="16">
        <v>44530</v>
      </c>
      <c r="N1" s="16">
        <v>44500</v>
      </c>
      <c r="P1" s="16">
        <v>44469</v>
      </c>
      <c r="R1" s="16">
        <v>44439</v>
      </c>
      <c r="T1" s="16">
        <v>44408</v>
      </c>
      <c r="V1" s="16">
        <v>44377</v>
      </c>
      <c r="X1" s="16">
        <v>44347</v>
      </c>
      <c r="Z1" s="16">
        <v>44316</v>
      </c>
      <c r="AB1" s="16">
        <v>44286</v>
      </c>
      <c r="AD1" s="16">
        <v>44255</v>
      </c>
      <c r="AF1" s="16">
        <v>44227</v>
      </c>
      <c r="AH1" s="16">
        <v>44196</v>
      </c>
      <c r="AJ1" s="16">
        <v>44165</v>
      </c>
      <c r="AL1" s="16">
        <v>44135</v>
      </c>
      <c r="AN1" s="16">
        <v>44104</v>
      </c>
      <c r="AP1" s="16">
        <v>44074</v>
      </c>
      <c r="AR1" s="16">
        <v>44043</v>
      </c>
      <c r="AT1" s="16">
        <v>44012</v>
      </c>
      <c r="AV1" s="16">
        <v>43982</v>
      </c>
      <c r="AX1" s="16">
        <v>43951</v>
      </c>
      <c r="AZ1" s="16">
        <v>43921</v>
      </c>
      <c r="BB1" s="16">
        <v>43890</v>
      </c>
      <c r="BD1" s="16">
        <v>43861</v>
      </c>
      <c r="BF1" s="16">
        <v>43830</v>
      </c>
      <c r="BH1" s="16">
        <v>43799</v>
      </c>
      <c r="BJ1" s="16">
        <v>43769</v>
      </c>
      <c r="BL1" s="114" t="s">
        <v>142</v>
      </c>
      <c r="BM1" s="16">
        <v>43738</v>
      </c>
      <c r="BO1" s="16">
        <v>43707</v>
      </c>
      <c r="BQ1" s="16">
        <v>43677</v>
      </c>
      <c r="BS1" s="16">
        <v>43646</v>
      </c>
      <c r="BU1" s="16">
        <v>43616</v>
      </c>
      <c r="BW1" s="16">
        <v>43585</v>
      </c>
      <c r="BY1" s="16">
        <v>43555</v>
      </c>
      <c r="CA1" s="16">
        <v>43524</v>
      </c>
      <c r="CC1" s="16">
        <v>43496</v>
      </c>
      <c r="CE1" s="16">
        <v>43465</v>
      </c>
      <c r="CG1" s="16">
        <v>43434</v>
      </c>
      <c r="CI1" s="16">
        <v>43404</v>
      </c>
      <c r="CK1" s="16">
        <v>43373</v>
      </c>
      <c r="CM1" s="16">
        <v>43343</v>
      </c>
      <c r="CO1" s="16">
        <v>43312</v>
      </c>
      <c r="CQ1" s="16">
        <v>43281</v>
      </c>
      <c r="CS1" s="16">
        <v>43251</v>
      </c>
      <c r="CU1" s="16">
        <v>43220</v>
      </c>
      <c r="CW1" s="16">
        <v>43190</v>
      </c>
      <c r="CY1" s="16">
        <v>43159</v>
      </c>
      <c r="DA1" s="16">
        <v>43131</v>
      </c>
      <c r="DC1" s="16">
        <v>43100</v>
      </c>
      <c r="DE1" s="16">
        <v>43069</v>
      </c>
      <c r="DG1" s="16">
        <v>43039</v>
      </c>
      <c r="DI1" s="16">
        <v>43008</v>
      </c>
      <c r="DK1" s="16">
        <v>42977</v>
      </c>
      <c r="DM1" s="16">
        <v>42947</v>
      </c>
      <c r="DO1" s="16">
        <v>42916</v>
      </c>
      <c r="DQ1" s="16">
        <v>42886</v>
      </c>
      <c r="DS1" s="16">
        <v>42855</v>
      </c>
      <c r="DU1" s="16">
        <v>42825</v>
      </c>
      <c r="DW1" s="16">
        <v>42794</v>
      </c>
      <c r="DY1" s="16">
        <v>42766</v>
      </c>
      <c r="EA1" s="16">
        <v>42735</v>
      </c>
      <c r="EC1" s="16">
        <v>42704</v>
      </c>
      <c r="EE1" s="16">
        <v>42674</v>
      </c>
      <c r="EG1" s="16">
        <v>42643</v>
      </c>
      <c r="EI1" s="16">
        <v>42613</v>
      </c>
      <c r="EK1" s="16">
        <v>42582</v>
      </c>
      <c r="EM1" s="16">
        <v>42551</v>
      </c>
      <c r="EO1" s="16">
        <v>42521</v>
      </c>
      <c r="EQ1" s="16">
        <v>42490</v>
      </c>
      <c r="ES1" s="16">
        <v>42460</v>
      </c>
      <c r="EU1" s="16">
        <v>42428</v>
      </c>
      <c r="EW1" s="16">
        <v>42400</v>
      </c>
      <c r="EY1" s="16">
        <v>42369</v>
      </c>
      <c r="FA1" s="16">
        <v>42338</v>
      </c>
      <c r="FC1" s="16">
        <v>42308</v>
      </c>
      <c r="FE1" s="16">
        <v>42277</v>
      </c>
      <c r="FG1" s="16">
        <v>42247</v>
      </c>
      <c r="FI1" s="16">
        <v>42216</v>
      </c>
      <c r="FK1" s="16">
        <v>42185</v>
      </c>
    </row>
    <row r="2" spans="1:168" ht="14" customHeight="1" x14ac:dyDescent="0.15">
      <c r="B2" s="15" t="s">
        <v>2</v>
      </c>
      <c r="D2" s="18">
        <v>6</v>
      </c>
      <c r="F2" s="18">
        <v>5</v>
      </c>
      <c r="H2" s="18">
        <v>4</v>
      </c>
      <c r="J2" s="18">
        <v>3</v>
      </c>
      <c r="L2" s="18">
        <v>2</v>
      </c>
      <c r="N2" s="18">
        <v>1</v>
      </c>
      <c r="P2" s="18">
        <v>12</v>
      </c>
      <c r="R2" s="18">
        <v>11</v>
      </c>
      <c r="T2" s="18">
        <v>10</v>
      </c>
      <c r="V2" s="18">
        <v>9</v>
      </c>
      <c r="X2" s="18">
        <v>8</v>
      </c>
      <c r="Z2" s="18">
        <v>7</v>
      </c>
      <c r="AB2" s="18">
        <v>6</v>
      </c>
      <c r="AD2" s="18">
        <v>5</v>
      </c>
      <c r="AF2" s="18">
        <v>4</v>
      </c>
      <c r="AH2" s="18">
        <v>3</v>
      </c>
      <c r="AJ2" s="18">
        <v>2</v>
      </c>
      <c r="AL2" s="18">
        <v>1</v>
      </c>
      <c r="AN2" s="18">
        <v>12</v>
      </c>
      <c r="AP2" s="18">
        <v>11</v>
      </c>
      <c r="AR2" s="18">
        <v>10</v>
      </c>
      <c r="AT2" s="18">
        <v>9</v>
      </c>
      <c r="AV2" s="18">
        <v>8</v>
      </c>
      <c r="AX2" s="18">
        <v>7</v>
      </c>
      <c r="AZ2" s="18">
        <v>6</v>
      </c>
      <c r="BB2" s="18">
        <v>5</v>
      </c>
      <c r="BD2" s="18">
        <v>4</v>
      </c>
      <c r="BF2" s="18">
        <v>3</v>
      </c>
      <c r="BH2" s="18">
        <v>2</v>
      </c>
      <c r="BJ2" s="18">
        <v>1</v>
      </c>
      <c r="BM2" s="18">
        <v>12</v>
      </c>
      <c r="BO2" s="18">
        <v>11</v>
      </c>
      <c r="BQ2" s="18">
        <v>10</v>
      </c>
      <c r="BS2" s="18">
        <v>9</v>
      </c>
      <c r="BU2" s="18">
        <v>8</v>
      </c>
      <c r="BW2" s="18">
        <v>7</v>
      </c>
      <c r="BY2" s="18">
        <v>6</v>
      </c>
      <c r="CA2" s="18">
        <v>5</v>
      </c>
      <c r="CC2" s="18">
        <v>4</v>
      </c>
      <c r="CE2" s="18">
        <v>3</v>
      </c>
      <c r="CG2" s="18">
        <v>2</v>
      </c>
      <c r="CI2" s="18">
        <v>1</v>
      </c>
      <c r="CK2" s="18">
        <v>12</v>
      </c>
      <c r="CM2" s="18">
        <v>11</v>
      </c>
      <c r="CO2" s="18">
        <v>10</v>
      </c>
      <c r="CQ2" s="18">
        <v>9</v>
      </c>
      <c r="CS2" s="18">
        <v>8</v>
      </c>
      <c r="CU2" s="18">
        <v>7</v>
      </c>
      <c r="CW2" s="18">
        <v>6</v>
      </c>
      <c r="CY2" s="18">
        <v>5</v>
      </c>
      <c r="DA2" s="18">
        <v>4</v>
      </c>
      <c r="DC2" s="18">
        <v>3</v>
      </c>
      <c r="DE2" s="18">
        <v>2</v>
      </c>
      <c r="DG2" s="18">
        <v>1</v>
      </c>
      <c r="DI2" s="18">
        <v>12</v>
      </c>
      <c r="DK2" s="18">
        <v>11</v>
      </c>
      <c r="DM2" s="18">
        <v>10</v>
      </c>
      <c r="DO2" s="18">
        <v>9</v>
      </c>
      <c r="DQ2" s="18">
        <v>8</v>
      </c>
      <c r="DS2" s="18">
        <v>7</v>
      </c>
      <c r="DU2" s="18">
        <v>6</v>
      </c>
      <c r="DW2" s="18">
        <v>5</v>
      </c>
      <c r="DY2" s="18">
        <v>4</v>
      </c>
      <c r="EA2" s="18">
        <v>3</v>
      </c>
      <c r="EC2" s="18">
        <v>2</v>
      </c>
      <c r="EE2" s="18">
        <v>1</v>
      </c>
      <c r="EG2" s="18">
        <v>12</v>
      </c>
      <c r="EI2" s="18">
        <v>11</v>
      </c>
      <c r="EK2" s="18">
        <v>10</v>
      </c>
      <c r="EM2" s="18">
        <v>9</v>
      </c>
      <c r="EO2" s="18">
        <v>8</v>
      </c>
      <c r="EQ2" s="18">
        <v>7</v>
      </c>
      <c r="ES2" s="18">
        <v>6</v>
      </c>
      <c r="EU2" s="18">
        <v>5</v>
      </c>
      <c r="EW2" s="18">
        <v>4</v>
      </c>
      <c r="EY2" s="18">
        <v>3</v>
      </c>
      <c r="FA2" s="18">
        <v>2</v>
      </c>
      <c r="FC2" s="18">
        <v>1</v>
      </c>
      <c r="FE2" s="18">
        <v>12</v>
      </c>
      <c r="FG2" s="18">
        <v>11</v>
      </c>
      <c r="FI2" s="18">
        <v>10</v>
      </c>
      <c r="FK2" s="18">
        <v>9</v>
      </c>
    </row>
    <row r="3" spans="1:168" ht="14" customHeight="1" x14ac:dyDescent="0.15">
      <c r="B3" s="15" t="s">
        <v>3</v>
      </c>
      <c r="D3" s="18" t="s">
        <v>31</v>
      </c>
      <c r="E3" s="20"/>
      <c r="F3" s="18" t="s">
        <v>31</v>
      </c>
      <c r="G3" s="20"/>
      <c r="H3" s="18" t="s">
        <v>31</v>
      </c>
      <c r="I3" s="20"/>
      <c r="J3" s="18" t="s">
        <v>31</v>
      </c>
      <c r="K3" s="20"/>
      <c r="L3" s="18" t="s">
        <v>31</v>
      </c>
      <c r="M3" s="20"/>
      <c r="N3" s="18" t="s">
        <v>31</v>
      </c>
      <c r="O3" s="20"/>
      <c r="P3" s="18" t="s">
        <v>31</v>
      </c>
      <c r="Q3" s="20"/>
      <c r="R3" s="18" t="s">
        <v>31</v>
      </c>
      <c r="S3" s="20"/>
      <c r="T3" s="18" t="s">
        <v>31</v>
      </c>
      <c r="U3" s="20"/>
      <c r="V3" s="18" t="s">
        <v>31</v>
      </c>
      <c r="W3" s="20"/>
      <c r="X3" s="18" t="s">
        <v>31</v>
      </c>
      <c r="Y3" s="20"/>
      <c r="Z3" s="18" t="s">
        <v>31</v>
      </c>
      <c r="AA3" s="20"/>
      <c r="AB3" s="18" t="s">
        <v>31</v>
      </c>
      <c r="AC3" s="20"/>
      <c r="AD3" s="18" t="s">
        <v>31</v>
      </c>
      <c r="AE3" s="20"/>
      <c r="AF3" s="18" t="s">
        <v>31</v>
      </c>
      <c r="AG3" s="20"/>
      <c r="AH3" s="18" t="s">
        <v>31</v>
      </c>
      <c r="AI3" s="20"/>
      <c r="AJ3" s="18" t="s">
        <v>31</v>
      </c>
      <c r="AK3" s="20"/>
      <c r="AL3" s="18" t="s">
        <v>31</v>
      </c>
      <c r="AM3" s="20"/>
      <c r="AN3" s="18" t="s">
        <v>31</v>
      </c>
      <c r="AO3" s="20"/>
      <c r="AP3" s="18" t="s">
        <v>31</v>
      </c>
      <c r="AQ3" s="20"/>
      <c r="AR3" s="18" t="s">
        <v>31</v>
      </c>
      <c r="AS3" s="20"/>
      <c r="AT3" s="18" t="s">
        <v>31</v>
      </c>
      <c r="AU3" s="20"/>
      <c r="AV3" s="18" t="s">
        <v>31</v>
      </c>
      <c r="AW3" s="20"/>
      <c r="AX3" s="18" t="s">
        <v>31</v>
      </c>
      <c r="AY3" s="20"/>
      <c r="AZ3" s="18" t="s">
        <v>31</v>
      </c>
      <c r="BA3" s="20"/>
      <c r="BB3" s="18" t="s">
        <v>31</v>
      </c>
      <c r="BC3" s="20"/>
      <c r="BD3" s="18" t="s">
        <v>31</v>
      </c>
      <c r="BE3" s="20"/>
      <c r="BF3" s="18" t="s">
        <v>31</v>
      </c>
      <c r="BG3" s="20"/>
      <c r="BH3" s="18" t="s">
        <v>31</v>
      </c>
      <c r="BI3" s="20"/>
      <c r="BJ3" s="18" t="s">
        <v>31</v>
      </c>
      <c r="BK3" s="20"/>
      <c r="BM3" s="18" t="s">
        <v>31</v>
      </c>
      <c r="BN3" s="20"/>
      <c r="BO3" s="18" t="s">
        <v>31</v>
      </c>
      <c r="BP3" s="20"/>
      <c r="BQ3" s="18" t="s">
        <v>31</v>
      </c>
      <c r="BR3" s="20"/>
      <c r="BS3" s="18" t="s">
        <v>31</v>
      </c>
      <c r="BT3" s="20"/>
      <c r="BU3" s="18" t="s">
        <v>31</v>
      </c>
      <c r="BV3" s="20"/>
      <c r="BW3" s="18" t="s">
        <v>31</v>
      </c>
      <c r="BX3" s="20"/>
      <c r="BY3" s="18" t="s">
        <v>31</v>
      </c>
      <c r="BZ3" s="20"/>
      <c r="CA3" s="18" t="s">
        <v>31</v>
      </c>
      <c r="CB3" s="20"/>
      <c r="CC3" s="18" t="s">
        <v>31</v>
      </c>
      <c r="CD3" s="20"/>
      <c r="CE3" s="18" t="s">
        <v>31</v>
      </c>
      <c r="CF3" s="20"/>
      <c r="CG3" s="18" t="s">
        <v>31</v>
      </c>
      <c r="CH3" s="20"/>
      <c r="CI3" s="18" t="s">
        <v>31</v>
      </c>
      <c r="CJ3" s="20"/>
      <c r="CK3" s="18" t="s">
        <v>31</v>
      </c>
      <c r="CL3" s="20"/>
      <c r="CM3" s="18" t="s">
        <v>31</v>
      </c>
      <c r="CN3" s="20"/>
      <c r="CO3" s="18" t="s">
        <v>31</v>
      </c>
      <c r="CP3" s="20"/>
      <c r="CQ3" s="18" t="s">
        <v>31</v>
      </c>
      <c r="CR3" s="20"/>
      <c r="CS3" s="18" t="s">
        <v>31</v>
      </c>
      <c r="CT3" s="20"/>
      <c r="CU3" s="18" t="s">
        <v>31</v>
      </c>
      <c r="CV3" s="20"/>
      <c r="CW3" s="18" t="s">
        <v>31</v>
      </c>
      <c r="CX3" s="20"/>
      <c r="CY3" s="18" t="s">
        <v>31</v>
      </c>
      <c r="CZ3" s="20"/>
      <c r="DA3" s="18" t="s">
        <v>31</v>
      </c>
      <c r="DB3" s="20"/>
      <c r="DC3" s="18" t="s">
        <v>31</v>
      </c>
      <c r="DD3" s="20"/>
      <c r="DE3" s="18" t="s">
        <v>31</v>
      </c>
      <c r="DF3" s="20"/>
      <c r="DG3" s="18" t="s">
        <v>31</v>
      </c>
      <c r="DH3" s="20"/>
      <c r="DI3" s="18" t="s">
        <v>31</v>
      </c>
      <c r="DJ3" s="20"/>
      <c r="DK3" s="18" t="s">
        <v>31</v>
      </c>
      <c r="DL3" s="20"/>
      <c r="DM3" s="18" t="s">
        <v>31</v>
      </c>
      <c r="DN3" s="20"/>
      <c r="DO3" s="18" t="s">
        <v>31</v>
      </c>
      <c r="DP3" s="20"/>
      <c r="DQ3" s="18" t="s">
        <v>31</v>
      </c>
      <c r="DR3" s="20"/>
      <c r="DS3" s="18" t="s">
        <v>31</v>
      </c>
      <c r="DT3" s="20"/>
      <c r="DU3" s="18" t="s">
        <v>31</v>
      </c>
      <c r="DV3" s="20"/>
      <c r="DW3" s="18" t="s">
        <v>31</v>
      </c>
      <c r="DX3" s="20"/>
      <c r="DY3" s="18" t="s">
        <v>31</v>
      </c>
      <c r="DZ3" s="20"/>
      <c r="EA3" s="18" t="s">
        <v>31</v>
      </c>
      <c r="EB3" s="20"/>
      <c r="EC3" s="18" t="s">
        <v>31</v>
      </c>
      <c r="ED3" s="20"/>
      <c r="EE3" s="18" t="s">
        <v>31</v>
      </c>
      <c r="EF3" s="20"/>
      <c r="EG3" s="18" t="s">
        <v>31</v>
      </c>
      <c r="EH3" s="20"/>
      <c r="EI3" s="18" t="s">
        <v>31</v>
      </c>
      <c r="EJ3" s="20"/>
      <c r="EK3" s="18" t="s">
        <v>31</v>
      </c>
      <c r="EL3" s="20"/>
      <c r="EM3" s="18" t="s">
        <v>31</v>
      </c>
      <c r="EO3" s="18" t="s">
        <v>31</v>
      </c>
      <c r="EQ3" s="18" t="s">
        <v>27</v>
      </c>
      <c r="ES3" s="18" t="s">
        <v>31</v>
      </c>
      <c r="EU3" s="18" t="s">
        <v>31</v>
      </c>
      <c r="EW3" s="18" t="s">
        <v>31</v>
      </c>
      <c r="EY3" s="18" t="s">
        <v>31</v>
      </c>
      <c r="FA3" s="18" t="s">
        <v>31</v>
      </c>
      <c r="FC3" s="18" t="s">
        <v>31</v>
      </c>
      <c r="FE3" s="18" t="s">
        <v>31</v>
      </c>
      <c r="FG3" s="18" t="s">
        <v>31</v>
      </c>
      <c r="FI3" s="18" t="s">
        <v>31</v>
      </c>
      <c r="FK3" s="18" t="s">
        <v>31</v>
      </c>
    </row>
    <row r="4" spans="1:168" ht="14" customHeight="1" x14ac:dyDescent="0.15">
      <c r="B4" s="21" t="s">
        <v>4</v>
      </c>
      <c r="C4" s="115"/>
      <c r="D4" s="22" t="s">
        <v>26</v>
      </c>
      <c r="E4" s="2"/>
      <c r="F4" s="22" t="s">
        <v>26</v>
      </c>
      <c r="G4" s="2"/>
      <c r="H4" s="22" t="s">
        <v>26</v>
      </c>
      <c r="I4" s="2"/>
      <c r="J4" s="22" t="s">
        <v>26</v>
      </c>
      <c r="K4" s="2"/>
      <c r="L4" s="22" t="s">
        <v>26</v>
      </c>
      <c r="M4" s="2"/>
      <c r="N4" s="22" t="s">
        <v>26</v>
      </c>
      <c r="O4" s="2"/>
      <c r="P4" s="22" t="s">
        <v>26</v>
      </c>
      <c r="Q4" s="2"/>
      <c r="R4" s="22" t="s">
        <v>26</v>
      </c>
      <c r="S4" s="2"/>
      <c r="T4" s="22" t="s">
        <v>26</v>
      </c>
      <c r="U4" s="2"/>
      <c r="V4" s="22" t="s">
        <v>26</v>
      </c>
      <c r="W4" s="2"/>
      <c r="X4" s="22" t="s">
        <v>26</v>
      </c>
      <c r="Y4" s="2"/>
      <c r="Z4" s="22" t="s">
        <v>26</v>
      </c>
      <c r="AA4" s="2"/>
      <c r="AB4" s="22" t="s">
        <v>26</v>
      </c>
      <c r="AC4" s="2"/>
      <c r="AD4" s="22" t="s">
        <v>26</v>
      </c>
      <c r="AE4" s="2"/>
      <c r="AF4" s="22" t="s">
        <v>26</v>
      </c>
      <c r="AG4" s="2"/>
      <c r="AH4" s="22" t="s">
        <v>26</v>
      </c>
      <c r="AI4" s="2"/>
      <c r="AJ4" s="22" t="s">
        <v>26</v>
      </c>
      <c r="AK4" s="2"/>
      <c r="AL4" s="22" t="s">
        <v>26</v>
      </c>
      <c r="AM4" s="2"/>
      <c r="AN4" s="22" t="s">
        <v>26</v>
      </c>
      <c r="AO4" s="2"/>
      <c r="AP4" s="22" t="s">
        <v>26</v>
      </c>
      <c r="AQ4" s="2"/>
      <c r="AR4" s="22" t="s">
        <v>26</v>
      </c>
      <c r="AS4" s="2"/>
      <c r="AT4" s="22" t="s">
        <v>26</v>
      </c>
      <c r="AU4" s="2"/>
      <c r="AV4" s="22" t="s">
        <v>26</v>
      </c>
      <c r="AW4" s="2"/>
      <c r="AX4" s="22" t="s">
        <v>26</v>
      </c>
      <c r="AY4" s="2"/>
      <c r="AZ4" s="22" t="s">
        <v>26</v>
      </c>
      <c r="BA4" s="2"/>
      <c r="BB4" s="22" t="s">
        <v>26</v>
      </c>
      <c r="BC4" s="2"/>
      <c r="BD4" s="22" t="s">
        <v>26</v>
      </c>
      <c r="BE4" s="2"/>
      <c r="BF4" s="22" t="s">
        <v>26</v>
      </c>
      <c r="BG4" s="2"/>
      <c r="BH4" s="22" t="s">
        <v>26</v>
      </c>
      <c r="BI4" s="2"/>
      <c r="BJ4" s="22" t="s">
        <v>26</v>
      </c>
      <c r="BK4" s="2"/>
      <c r="BL4" s="115"/>
      <c r="BM4" s="22" t="s">
        <v>26</v>
      </c>
      <c r="BN4" s="2"/>
      <c r="BO4" s="22" t="s">
        <v>26</v>
      </c>
      <c r="BP4" s="2"/>
      <c r="BQ4" s="22" t="s">
        <v>26</v>
      </c>
      <c r="BR4" s="2"/>
      <c r="BS4" s="22" t="s">
        <v>26</v>
      </c>
      <c r="BT4" s="2"/>
      <c r="BU4" s="22" t="s">
        <v>26</v>
      </c>
      <c r="BV4" s="2"/>
      <c r="BW4" s="22" t="s">
        <v>26</v>
      </c>
      <c r="BX4" s="2"/>
      <c r="BY4" s="22" t="s">
        <v>26</v>
      </c>
      <c r="BZ4" s="2"/>
      <c r="CA4" s="22" t="s">
        <v>26</v>
      </c>
      <c r="CB4" s="2"/>
      <c r="CC4" s="22" t="s">
        <v>26</v>
      </c>
      <c r="CD4" s="2"/>
      <c r="CE4" s="22" t="s">
        <v>26</v>
      </c>
      <c r="CF4" s="2"/>
      <c r="CG4" s="22" t="s">
        <v>26</v>
      </c>
      <c r="CH4" s="2"/>
      <c r="CI4" s="22" t="s">
        <v>26</v>
      </c>
      <c r="CJ4" s="2"/>
      <c r="CK4" s="22" t="s">
        <v>26</v>
      </c>
      <c r="CL4" s="2"/>
      <c r="CM4" s="22" t="s">
        <v>26</v>
      </c>
      <c r="CN4" s="2"/>
      <c r="CO4" s="22" t="s">
        <v>26</v>
      </c>
      <c r="CP4" s="2"/>
      <c r="CQ4" s="22" t="s">
        <v>26</v>
      </c>
      <c r="CR4" s="2"/>
      <c r="CS4" s="22" t="s">
        <v>26</v>
      </c>
      <c r="CT4" s="2"/>
      <c r="CU4" s="22" t="s">
        <v>26</v>
      </c>
      <c r="CV4" s="2"/>
      <c r="CW4" s="22" t="s">
        <v>26</v>
      </c>
      <c r="CX4" s="2"/>
      <c r="CY4" s="22" t="s">
        <v>26</v>
      </c>
      <c r="CZ4" s="2"/>
      <c r="DA4" s="22" t="s">
        <v>26</v>
      </c>
      <c r="DB4" s="2"/>
      <c r="DC4" s="22" t="s">
        <v>26</v>
      </c>
      <c r="DD4" s="2"/>
      <c r="DE4" s="22" t="s">
        <v>26</v>
      </c>
      <c r="DF4" s="2"/>
      <c r="DG4" s="22" t="s">
        <v>26</v>
      </c>
      <c r="DH4" s="2"/>
      <c r="DI4" s="22" t="s">
        <v>26</v>
      </c>
      <c r="DJ4" s="2"/>
      <c r="DK4" s="22" t="s">
        <v>26</v>
      </c>
      <c r="DL4" s="2"/>
      <c r="DM4" s="22" t="s">
        <v>26</v>
      </c>
      <c r="DN4" s="2"/>
      <c r="DO4" s="22" t="s">
        <v>26</v>
      </c>
      <c r="DP4" s="2"/>
      <c r="DQ4" s="22" t="s">
        <v>26</v>
      </c>
      <c r="DR4" s="2"/>
      <c r="DS4" s="22" t="s">
        <v>26</v>
      </c>
      <c r="DT4" s="2"/>
      <c r="DU4" s="22" t="s">
        <v>26</v>
      </c>
      <c r="DV4" s="2"/>
      <c r="DW4" s="22" t="s">
        <v>26</v>
      </c>
      <c r="DX4" s="2"/>
      <c r="DY4" s="22" t="s">
        <v>26</v>
      </c>
      <c r="DZ4" s="2"/>
      <c r="EA4" s="22" t="s">
        <v>26</v>
      </c>
      <c r="EB4" s="2"/>
      <c r="EC4" s="22" t="s">
        <v>26</v>
      </c>
      <c r="ED4" s="2"/>
      <c r="EE4" s="22" t="s">
        <v>26</v>
      </c>
      <c r="EF4" s="2"/>
      <c r="EG4" s="22" t="s">
        <v>26</v>
      </c>
      <c r="EH4" s="2"/>
      <c r="EI4" s="22" t="s">
        <v>26</v>
      </c>
      <c r="EJ4" s="2"/>
      <c r="EK4" s="22" t="s">
        <v>26</v>
      </c>
      <c r="EL4" s="2"/>
      <c r="EM4" s="22" t="s">
        <v>26</v>
      </c>
      <c r="EN4" s="2"/>
      <c r="EO4" s="22" t="s">
        <v>26</v>
      </c>
      <c r="EP4" s="2"/>
      <c r="EQ4" s="22" t="s">
        <v>26</v>
      </c>
      <c r="ER4" s="2"/>
      <c r="ES4" s="22" t="s">
        <v>28</v>
      </c>
      <c r="ET4" s="2"/>
      <c r="EU4" s="22" t="s">
        <v>26</v>
      </c>
      <c r="EV4" s="2"/>
      <c r="EW4" s="22" t="s">
        <v>26</v>
      </c>
      <c r="EX4" s="2"/>
      <c r="EY4" s="22" t="s">
        <v>26</v>
      </c>
      <c r="EZ4" s="2"/>
      <c r="FA4" s="22" t="s">
        <v>26</v>
      </c>
      <c r="FB4" s="2"/>
      <c r="FC4" s="22" t="s">
        <v>26</v>
      </c>
      <c r="FD4" s="2"/>
      <c r="FE4" s="22" t="s">
        <v>26</v>
      </c>
      <c r="FF4" s="2"/>
      <c r="FG4" s="22" t="s">
        <v>26</v>
      </c>
      <c r="FH4" s="2"/>
      <c r="FI4" s="22" t="s">
        <v>26</v>
      </c>
      <c r="FJ4" s="2"/>
      <c r="FK4" s="22" t="s">
        <v>26</v>
      </c>
      <c r="FL4" s="2"/>
    </row>
    <row r="5" spans="1:168" ht="14" customHeight="1" x14ac:dyDescent="0.15">
      <c r="B5" s="93" t="s">
        <v>5</v>
      </c>
      <c r="C5" s="116"/>
      <c r="D5" s="23"/>
      <c r="E5" s="3"/>
      <c r="F5" s="23"/>
      <c r="G5" s="3"/>
      <c r="H5" s="23"/>
      <c r="I5" s="3"/>
      <c r="J5" s="23"/>
      <c r="K5" s="3"/>
      <c r="L5" s="23"/>
      <c r="M5" s="3"/>
      <c r="N5" s="23"/>
      <c r="O5" s="3"/>
      <c r="P5" s="23"/>
      <c r="Q5" s="3"/>
      <c r="R5" s="23"/>
      <c r="S5" s="3"/>
      <c r="T5" s="23"/>
      <c r="U5" s="3"/>
      <c r="V5" s="23"/>
      <c r="W5" s="3"/>
      <c r="X5" s="23"/>
      <c r="Y5" s="3"/>
      <c r="Z5" s="23"/>
      <c r="AA5" s="3"/>
      <c r="AB5" s="23"/>
      <c r="AC5" s="3"/>
      <c r="AD5" s="23"/>
      <c r="AE5" s="3"/>
      <c r="AF5" s="23"/>
      <c r="AG5" s="3"/>
      <c r="AH5" s="23"/>
      <c r="AI5" s="3"/>
      <c r="AJ5" s="23"/>
      <c r="AK5" s="3"/>
      <c r="AL5" s="23"/>
      <c r="AM5" s="3"/>
      <c r="AN5" s="23"/>
      <c r="AO5" s="3"/>
      <c r="AP5" s="23"/>
      <c r="AQ5" s="3"/>
      <c r="AR5" s="23"/>
      <c r="AS5" s="3"/>
      <c r="AT5" s="23"/>
      <c r="AU5" s="3"/>
      <c r="AV5" s="23"/>
      <c r="AW5" s="3"/>
      <c r="AX5" s="23"/>
      <c r="AY5" s="3"/>
      <c r="AZ5" s="23"/>
      <c r="BA5" s="3"/>
      <c r="BB5" s="23"/>
      <c r="BC5" s="3"/>
      <c r="BD5" s="23"/>
      <c r="BE5" s="3"/>
      <c r="BF5" s="23"/>
      <c r="BG5" s="3"/>
      <c r="BH5" s="23"/>
      <c r="BI5" s="3"/>
      <c r="BJ5" s="23"/>
      <c r="BK5" s="3"/>
      <c r="BL5" s="116"/>
      <c r="BM5" s="23"/>
      <c r="BN5" s="3"/>
      <c r="BO5" s="23"/>
      <c r="BP5" s="3"/>
      <c r="BQ5" s="23"/>
      <c r="BR5" s="3"/>
      <c r="BS5" s="23"/>
      <c r="BT5" s="3"/>
      <c r="BU5" s="23"/>
      <c r="BV5" s="3"/>
      <c r="BW5" s="23"/>
      <c r="BX5" s="3"/>
      <c r="BY5" s="23"/>
      <c r="BZ5" s="3"/>
      <c r="CA5" s="23"/>
      <c r="CB5" s="3"/>
      <c r="CC5" s="23"/>
      <c r="CD5" s="3"/>
      <c r="CE5" s="23"/>
      <c r="CF5" s="3"/>
      <c r="CG5" s="23"/>
      <c r="CH5" s="3"/>
      <c r="CI5" s="23"/>
      <c r="CJ5" s="3"/>
      <c r="CK5" s="23"/>
      <c r="CL5" s="3"/>
      <c r="CM5" s="23"/>
      <c r="CN5" s="3"/>
      <c r="CO5" s="23"/>
      <c r="CP5" s="3"/>
      <c r="CQ5" s="23"/>
      <c r="CR5" s="3"/>
      <c r="CS5" s="23"/>
      <c r="CT5" s="3"/>
      <c r="CU5" s="23"/>
      <c r="CV5" s="3"/>
      <c r="CW5" s="23"/>
      <c r="CX5" s="3"/>
      <c r="CY5" s="23"/>
      <c r="CZ5" s="3"/>
      <c r="DA5" s="23"/>
      <c r="DB5" s="3"/>
      <c r="DC5" s="23"/>
      <c r="DD5" s="3"/>
      <c r="DE5" s="23"/>
      <c r="DF5" s="3"/>
      <c r="DG5" s="23"/>
      <c r="DH5" s="3"/>
      <c r="DI5" s="23"/>
      <c r="DJ5" s="3"/>
      <c r="DK5" s="23"/>
      <c r="DL5" s="3"/>
      <c r="DM5" s="23"/>
      <c r="DN5" s="3"/>
      <c r="DO5" s="23"/>
      <c r="DP5" s="3"/>
      <c r="DQ5" s="23"/>
      <c r="DR5" s="3"/>
      <c r="DS5" s="23"/>
      <c r="DT5" s="3"/>
      <c r="DU5" s="23"/>
      <c r="DV5" s="3"/>
      <c r="DW5" s="23"/>
      <c r="DX5" s="3"/>
      <c r="DY5" s="23"/>
      <c r="DZ5" s="3"/>
      <c r="EA5" s="23"/>
      <c r="EB5" s="3"/>
      <c r="EC5" s="23"/>
      <c r="ED5" s="3"/>
      <c r="EE5" s="23"/>
      <c r="EF5" s="3"/>
      <c r="EG5" s="23"/>
      <c r="EH5" s="3"/>
      <c r="EI5" s="23"/>
      <c r="EJ5" s="3"/>
      <c r="EK5" s="23"/>
      <c r="EL5" s="3"/>
      <c r="EM5" s="23"/>
      <c r="EN5" s="3"/>
      <c r="EO5" s="23"/>
      <c r="EP5" s="3"/>
      <c r="EQ5" s="23"/>
      <c r="ER5" s="3"/>
      <c r="ES5" s="23"/>
      <c r="ET5" s="3"/>
      <c r="EU5" s="23"/>
      <c r="EV5" s="3"/>
      <c r="EW5" s="23"/>
      <c r="EX5" s="3"/>
      <c r="EY5" s="23"/>
      <c r="EZ5" s="3"/>
      <c r="FA5" s="23"/>
      <c r="FB5" s="3"/>
      <c r="FC5" s="23"/>
      <c r="FD5" s="3"/>
      <c r="FE5" s="23"/>
      <c r="FF5" s="3"/>
      <c r="FG5" s="23"/>
      <c r="FH5" s="3"/>
      <c r="FI5" s="23"/>
      <c r="FJ5" s="3"/>
      <c r="FK5" s="23"/>
      <c r="FL5" s="3"/>
    </row>
    <row r="6" spans="1:168" ht="14" customHeight="1" x14ac:dyDescent="0.15">
      <c r="A6" s="114">
        <v>1099</v>
      </c>
      <c r="B6" s="60" t="s">
        <v>6</v>
      </c>
      <c r="C6" s="117"/>
      <c r="D6" s="43">
        <v>174009.94</v>
      </c>
      <c r="E6" s="40">
        <f t="shared" ref="E6:E14" si="0">+D6/D$16</f>
        <v>0.61847874081225007</v>
      </c>
      <c r="F6" s="43">
        <v>158065.54999999999</v>
      </c>
      <c r="G6" s="40">
        <f t="shared" ref="G6:G14" si="1">+F6/F$16</f>
        <v>0.5129226595861639</v>
      </c>
      <c r="H6" s="43">
        <v>139834.01</v>
      </c>
      <c r="I6" s="40">
        <f t="shared" ref="I6:I14" si="2">+H6/H$16</f>
        <v>0.4814473027777022</v>
      </c>
      <c r="J6" s="43">
        <v>135139.17000000001</v>
      </c>
      <c r="K6" s="40">
        <f t="shared" ref="K6:K14" si="3">+J6/J$16</f>
        <v>0.54019192080739398</v>
      </c>
      <c r="L6" s="43">
        <v>101683.09</v>
      </c>
      <c r="M6" s="40">
        <f t="shared" ref="M6:M14" si="4">+L6/L$16</f>
        <v>0.448729471791118</v>
      </c>
      <c r="N6" s="43">
        <v>103750.2</v>
      </c>
      <c r="O6" s="40">
        <f t="shared" ref="O6:O14" si="5">+N6/N$16</f>
        <v>0.40307259216552715</v>
      </c>
      <c r="P6" s="43">
        <v>131638.49</v>
      </c>
      <c r="Q6" s="40">
        <f t="shared" ref="Q6:Q14" si="6">+P6/P$16</f>
        <v>0.49024447369078655</v>
      </c>
      <c r="R6" s="43">
        <v>129385.58</v>
      </c>
      <c r="S6" s="40">
        <f t="shared" ref="S6:S14" si="7">+R6/R$16</f>
        <v>0.57887609462949818</v>
      </c>
      <c r="T6" s="43">
        <v>128622.64</v>
      </c>
      <c r="U6" s="40">
        <f t="shared" ref="U6:U14" si="8">+T6/T$16</f>
        <v>0.5980143374504906</v>
      </c>
      <c r="V6" s="43">
        <v>136106.57</v>
      </c>
      <c r="W6" s="40">
        <f t="shared" ref="W6:W14" si="9">+V6/V$16</f>
        <v>0.58498781405849976</v>
      </c>
      <c r="X6" s="43">
        <v>138400.85</v>
      </c>
      <c r="Y6" s="40">
        <f t="shared" ref="Y6:Y14" si="10">+X6/X$16</f>
        <v>0.59532565554350814</v>
      </c>
      <c r="Z6" s="43">
        <v>133993.97</v>
      </c>
      <c r="AA6" s="40">
        <f t="shared" ref="AA6:AA14" si="11">+Z6/Z$16</f>
        <v>0.56277653679033679</v>
      </c>
      <c r="AB6" s="43">
        <v>137241.04999999999</v>
      </c>
      <c r="AC6" s="40">
        <f t="shared" ref="AC6:AC14" si="12">+AB6/AB$16</f>
        <v>0.50957763970819581</v>
      </c>
      <c r="AD6" s="43">
        <v>142277.87</v>
      </c>
      <c r="AE6" s="40">
        <f t="shared" ref="AE6:AE14" si="13">+AD6/AD$16</f>
        <v>0.53180249319229911</v>
      </c>
      <c r="AF6" s="43">
        <v>137312.23000000001</v>
      </c>
      <c r="AG6" s="40">
        <f t="shared" ref="AG6:AG14" si="14">+AF6/AF$16</f>
        <v>0.55870511582638471</v>
      </c>
      <c r="AH6" s="43">
        <v>172287.99</v>
      </c>
      <c r="AI6" s="40">
        <f t="shared" ref="AI6:AI14" si="15">+AH6/AH$16</f>
        <v>0.63094196130499758</v>
      </c>
      <c r="AJ6" s="43">
        <v>116148.37</v>
      </c>
      <c r="AK6" s="40">
        <f t="shared" ref="AK6:AK14" si="16">+AJ6/AJ$16</f>
        <v>0.52010524946483028</v>
      </c>
      <c r="AL6" s="43">
        <v>88925.39</v>
      </c>
      <c r="AM6" s="40">
        <f t="shared" ref="AM6:AM14" si="17">+AL6/AL$16</f>
        <v>0.34818675665096438</v>
      </c>
      <c r="AN6" s="43">
        <v>79527.929999999993</v>
      </c>
      <c r="AO6" s="40">
        <f t="shared" ref="AO6:AO14" si="18">+AN6/AN$16</f>
        <v>0.36571873166012847</v>
      </c>
      <c r="AP6" s="43">
        <v>176701.33</v>
      </c>
      <c r="AQ6" s="40">
        <f t="shared" ref="AQ6:AQ14" si="19">+AP6/AP$16</f>
        <v>0.59298991857608307</v>
      </c>
      <c r="AR6" s="43">
        <v>187565.12</v>
      </c>
      <c r="AS6" s="40">
        <f t="shared" ref="AS6:AS14" si="20">+AR6/AR$16</f>
        <v>0.69233898510290026</v>
      </c>
      <c r="AT6" s="43">
        <v>173368.51</v>
      </c>
      <c r="AU6" s="40">
        <f t="shared" ref="AU6:AU14" si="21">+AT6/AT$16</f>
        <v>0.64598234799033194</v>
      </c>
      <c r="AV6" s="43">
        <v>160676.25</v>
      </c>
      <c r="AW6" s="40">
        <f t="shared" ref="AW6:AW14" si="22">+AV6/AV$16</f>
        <v>0.58647893597944634</v>
      </c>
      <c r="AX6" s="43">
        <v>161674.96</v>
      </c>
      <c r="AY6" s="40">
        <f t="shared" ref="AY6:AY14" si="23">+AX6/AX$16</f>
        <v>0.61900029484598418</v>
      </c>
      <c r="AZ6" s="43">
        <v>161206.76999999999</v>
      </c>
      <c r="BA6" s="40">
        <f t="shared" ref="BA6:BA14" si="24">+AZ6/AZ$16</f>
        <v>0.56508737454325186</v>
      </c>
      <c r="BB6" s="43">
        <v>156880.51</v>
      </c>
      <c r="BC6" s="40">
        <f t="shared" ref="BC6:BC14" si="25">+BB6/BB$16</f>
        <v>0.52893101292690659</v>
      </c>
      <c r="BD6" s="43">
        <v>145983.39000000001</v>
      </c>
      <c r="BE6" s="40">
        <f t="shared" ref="BE6:BE14" si="26">+BD6/BD$16</f>
        <v>0.50863398154263872</v>
      </c>
      <c r="BF6" s="43">
        <v>140550.85999999999</v>
      </c>
      <c r="BG6" s="40">
        <f t="shared" ref="BG6:BI14" si="27">+BF6/BF$16</f>
        <v>0.50275405951298213</v>
      </c>
      <c r="BH6" s="43">
        <v>112134.62</v>
      </c>
      <c r="BI6" s="40">
        <f t="shared" si="27"/>
        <v>0.4597313570687559</v>
      </c>
      <c r="BJ6" s="43">
        <v>94099.93</v>
      </c>
      <c r="BK6" s="40">
        <f t="shared" ref="BK6:BK14" si="28">+BJ6/BJ$16</f>
        <v>0.36899557291252066</v>
      </c>
      <c r="BL6" s="117"/>
      <c r="BM6" s="43">
        <v>110918.89</v>
      </c>
      <c r="BN6" s="40">
        <f t="shared" ref="BN6:BN11" si="29">+BM6/BM$16</f>
        <v>0.46134540263582591</v>
      </c>
      <c r="BO6" s="43">
        <v>124276.61</v>
      </c>
      <c r="BP6" s="40">
        <f t="shared" ref="BP6:BP11" si="30">+BO6/BO$16</f>
        <v>0.52071832932846662</v>
      </c>
      <c r="BQ6" s="43">
        <v>125268.34</v>
      </c>
      <c r="BR6" s="40">
        <f t="shared" ref="BR6:BR11" si="31">+BQ6/BQ$16</f>
        <v>0.44302907309394007</v>
      </c>
      <c r="BS6" s="43">
        <v>126689.52</v>
      </c>
      <c r="BT6" s="40">
        <f t="shared" ref="BT6:BT11" si="32">+BS6/BS$16</f>
        <v>0.53701430360756375</v>
      </c>
      <c r="BU6" s="106">
        <v>139369.99</v>
      </c>
      <c r="BV6" s="40">
        <f t="shared" ref="BV6:BV11" si="33">+BU6/BU$16</f>
        <v>0.57910559280916762</v>
      </c>
      <c r="BW6" s="43">
        <v>131963.82</v>
      </c>
      <c r="BX6" s="40">
        <f t="shared" ref="BX6:BX11" si="34">+BW6/BW$16</f>
        <v>0.5738745311583846</v>
      </c>
      <c r="BY6" s="43">
        <v>131381.66</v>
      </c>
      <c r="BZ6" s="40">
        <f t="shared" ref="BZ6:BZ11" si="35">+BY6/BY$16</f>
        <v>0.51915299863574893</v>
      </c>
      <c r="CA6" s="43">
        <v>154601.54</v>
      </c>
      <c r="CB6" s="40">
        <f t="shared" ref="CB6:CB11" si="36">+CA6/CA$16</f>
        <v>0.59898818497888195</v>
      </c>
      <c r="CC6" s="43">
        <v>158605.85999999999</v>
      </c>
      <c r="CD6" s="40">
        <f t="shared" ref="CD6:CD11" si="37">+CC6/CC$16</f>
        <v>0.65407922718239631</v>
      </c>
      <c r="CE6" s="43">
        <v>141785.46</v>
      </c>
      <c r="CF6" s="40">
        <f t="shared" ref="CF6:CF11" si="38">+CE6/CE$16</f>
        <v>0.5876426469558792</v>
      </c>
      <c r="CG6" s="43">
        <v>106927.24</v>
      </c>
      <c r="CH6" s="40">
        <f t="shared" ref="CH6:CH11" si="39">+CG6/CG$16</f>
        <v>0.48886774202058142</v>
      </c>
      <c r="CI6" s="43">
        <v>135300.45000000001</v>
      </c>
      <c r="CJ6" s="40">
        <f t="shared" ref="CJ6:CJ11" si="40">+CI6/CI$16</f>
        <v>0.55994582987006825</v>
      </c>
      <c r="CK6" s="43">
        <v>113850.25</v>
      </c>
      <c r="CL6" s="40">
        <f t="shared" ref="CL6:CL11" si="41">+CK6/CK$16</f>
        <v>0.59901199278830086</v>
      </c>
      <c r="CM6" s="43">
        <v>114552.51</v>
      </c>
      <c r="CN6" s="40">
        <f t="shared" ref="CN6:CN11" si="42">+CM6/CM$16</f>
        <v>0.65748626268373989</v>
      </c>
      <c r="CO6" s="43">
        <v>123828.16</v>
      </c>
      <c r="CP6" s="40">
        <f t="shared" ref="CP6:CP11" si="43">+CO6/CO$16</f>
        <v>0.68024679102829977</v>
      </c>
      <c r="CQ6" s="43">
        <v>126748.5</v>
      </c>
      <c r="CR6" s="40">
        <f t="shared" ref="CR6:CR11" si="44">+CQ6/CQ$16</f>
        <v>0.6733817210533547</v>
      </c>
      <c r="CS6" s="43">
        <v>123684.2</v>
      </c>
      <c r="CT6" s="40">
        <f t="shared" ref="CT6:CT11" si="45">+CS6/CS$16</f>
        <v>0.60851866700955359</v>
      </c>
      <c r="CU6" s="43">
        <v>127130.82</v>
      </c>
      <c r="CV6" s="40">
        <f t="shared" ref="CV6:CV11" si="46">+CU6/CU$16</f>
        <v>0.66702561539182781</v>
      </c>
      <c r="CW6" s="43">
        <v>98150</v>
      </c>
      <c r="CX6" s="40">
        <f t="shared" ref="CX6:CX11" si="47">+CW6/CW$16</f>
        <v>0.53957907334784494</v>
      </c>
      <c r="CY6" s="43">
        <v>104195.04</v>
      </c>
      <c r="CZ6" s="40">
        <f t="shared" ref="CZ6:CZ11" si="48">+CY6/CY$16</f>
        <v>0.63245320427760232</v>
      </c>
      <c r="DA6" s="43">
        <v>129489.42</v>
      </c>
      <c r="DB6" s="40">
        <f t="shared" ref="DB6:DB11" si="49">+DA6/DA$16</f>
        <v>0.62435531854366266</v>
      </c>
      <c r="DC6" s="43">
        <v>113896.57</v>
      </c>
      <c r="DD6" s="40">
        <f t="shared" ref="DD6:DD11" si="50">+DC6/DC$16</f>
        <v>0.48439713663761957</v>
      </c>
      <c r="DE6" s="43">
        <v>88976.31</v>
      </c>
      <c r="DF6" s="40">
        <f t="shared" ref="DF6:DF11" si="51">+DE6/DE$16</f>
        <v>0.50699318351361644</v>
      </c>
      <c r="DG6" s="43">
        <v>99147.25</v>
      </c>
      <c r="DH6" s="40">
        <f t="shared" ref="DH6:DH11" si="52">+DG6/DG$16</f>
        <v>0.54353799819736648</v>
      </c>
      <c r="DI6" s="43">
        <v>129033.18</v>
      </c>
      <c r="DJ6" s="40">
        <f>+DI6/DI$16</f>
        <v>0.67281534763329232</v>
      </c>
      <c r="DK6" s="43">
        <v>138935.76</v>
      </c>
      <c r="DL6" s="40">
        <f>+DK6/DK$16</f>
        <v>0.77831388002766255</v>
      </c>
      <c r="DM6" s="43">
        <v>128245.67</v>
      </c>
      <c r="DN6" s="40">
        <f>+DM6/DM$16</f>
        <v>0.73692862830800177</v>
      </c>
      <c r="DO6" s="43">
        <v>130964.1</v>
      </c>
      <c r="DP6" s="40">
        <f>+DO6/DO$16</f>
        <v>0.69711521187545644</v>
      </c>
      <c r="DQ6" s="43">
        <v>126635.85</v>
      </c>
      <c r="DR6" s="40">
        <f>+DQ6/DQ$16</f>
        <v>0.68237828047647131</v>
      </c>
      <c r="DS6" s="43">
        <v>123497.76</v>
      </c>
      <c r="DT6" s="40">
        <f>+DS6/DS$16</f>
        <v>0.67033670456390337</v>
      </c>
      <c r="DU6" s="43">
        <v>115543.37</v>
      </c>
      <c r="DV6" s="40">
        <f>+DU6/DU$16</f>
        <v>0.62548471079862922</v>
      </c>
      <c r="DW6" s="43">
        <v>137933.68</v>
      </c>
      <c r="DX6" s="40">
        <f>+DW6/DW$16</f>
        <v>0.74882204688707232</v>
      </c>
      <c r="DY6" s="43">
        <v>130691.56</v>
      </c>
      <c r="DZ6" s="40">
        <f>+DY6/DY$16</f>
        <v>0.73221429346590161</v>
      </c>
      <c r="EA6" s="43">
        <v>106579.22</v>
      </c>
      <c r="EB6" s="40">
        <f>+EA6/EA$16</f>
        <v>0.62217537289493996</v>
      </c>
      <c r="EC6" s="43">
        <v>96876.14</v>
      </c>
      <c r="ED6" s="40">
        <f>+EC6/EC$16</f>
        <v>0.57664375912425703</v>
      </c>
      <c r="EE6" s="43">
        <v>43195.39</v>
      </c>
      <c r="EF6" s="40">
        <f>+EE6/EE$16</f>
        <v>0.26115426057585095</v>
      </c>
      <c r="EG6" s="43">
        <v>60425.04</v>
      </c>
      <c r="EH6" s="40">
        <f>+EG6/EG$16</f>
        <v>0.47156777901439312</v>
      </c>
      <c r="EI6" s="43">
        <v>97939.15</v>
      </c>
      <c r="EJ6" s="40">
        <f>+EI6/EI$16</f>
        <v>0.56555333383417827</v>
      </c>
      <c r="EK6" s="43">
        <v>105292.57</v>
      </c>
      <c r="EL6" s="40">
        <f>+EK6/EK$16</f>
        <v>0.60172773767436905</v>
      </c>
      <c r="EM6" s="43">
        <v>108113.04</v>
      </c>
      <c r="EN6" s="40">
        <f>+EM6/EM$16</f>
        <v>0.63861339906851666</v>
      </c>
      <c r="EO6" s="43">
        <v>118839.5</v>
      </c>
      <c r="EP6" s="40">
        <f>+EO6/EO$16</f>
        <v>0.64755199631737304</v>
      </c>
      <c r="EQ6" s="41">
        <v>132703.24</v>
      </c>
      <c r="ER6" s="40">
        <f>+EQ6/EQ$16</f>
        <v>0.70063932965817288</v>
      </c>
      <c r="ES6" s="41">
        <v>122010.79</v>
      </c>
      <c r="ET6" s="42">
        <f>+ES6/ES$16</f>
        <v>0.58643154891906191</v>
      </c>
      <c r="EU6" s="41">
        <v>93677.65</v>
      </c>
      <c r="EV6" s="42">
        <f>+EU6/EU$16</f>
        <v>0.6149681138123938</v>
      </c>
      <c r="EW6" s="41">
        <v>118650.51</v>
      </c>
      <c r="EX6" s="42">
        <f>+EW6/EW$16</f>
        <v>0.62118897099821735</v>
      </c>
      <c r="EY6" s="43">
        <v>104582.07</v>
      </c>
      <c r="EZ6" s="42">
        <f>+EY6/EY$16</f>
        <v>0.55955780506158126</v>
      </c>
      <c r="FA6" s="43">
        <v>103654.34</v>
      </c>
      <c r="FB6" s="42">
        <f>+FA6/FA$16</f>
        <v>0.61376089646432286</v>
      </c>
      <c r="FC6" s="43">
        <v>87344.67</v>
      </c>
      <c r="FD6" s="42">
        <f>+FC6/FC$16</f>
        <v>0.47699798305191288</v>
      </c>
      <c r="FE6" s="43">
        <v>108760.85</v>
      </c>
      <c r="FF6" s="42">
        <f>+FE6/FE$16</f>
        <v>0.61544179842503366</v>
      </c>
      <c r="FG6" s="43">
        <v>119537.05</v>
      </c>
      <c r="FH6" s="42">
        <f>+FG6/FG$16</f>
        <v>0.68530046959203661</v>
      </c>
      <c r="FI6" s="43">
        <v>134642.96</v>
      </c>
      <c r="FJ6" s="42">
        <f>+FI6/FI$16</f>
        <v>0.7743154225070441</v>
      </c>
      <c r="FK6" s="43">
        <v>142144.21</v>
      </c>
      <c r="FL6" s="42">
        <f>+FK6/FK$16</f>
        <v>0.83259028774180377</v>
      </c>
    </row>
    <row r="7" spans="1:168" ht="14" customHeight="1" x14ac:dyDescent="0.15">
      <c r="A7" s="114">
        <v>1099.7</v>
      </c>
      <c r="B7" s="60" t="s">
        <v>39</v>
      </c>
      <c r="C7" s="117"/>
      <c r="D7" s="43">
        <v>59052.18</v>
      </c>
      <c r="E7" s="40">
        <f t="shared" si="0"/>
        <v>0.2098875381982106</v>
      </c>
      <c r="F7" s="43">
        <v>59047.17</v>
      </c>
      <c r="G7" s="40">
        <f t="shared" si="1"/>
        <v>0.19160804791073294</v>
      </c>
      <c r="H7" s="43">
        <v>59042.64</v>
      </c>
      <c r="I7" s="40">
        <f t="shared" si="2"/>
        <v>0.20328330551970059</v>
      </c>
      <c r="J7" s="43">
        <v>59037.63</v>
      </c>
      <c r="K7" s="40">
        <f t="shared" si="3"/>
        <v>0.23599116932282641</v>
      </c>
      <c r="L7" s="43">
        <v>59032.62</v>
      </c>
      <c r="M7" s="40">
        <f t="shared" si="4"/>
        <v>0.26051211062769425</v>
      </c>
      <c r="N7" s="43">
        <v>59027.77</v>
      </c>
      <c r="O7" s="40">
        <f t="shared" si="5"/>
        <v>0.22932463034915149</v>
      </c>
      <c r="P7" s="43">
        <v>59022.76</v>
      </c>
      <c r="Q7" s="40">
        <f t="shared" si="6"/>
        <v>0.21981095279942525</v>
      </c>
      <c r="R7" s="43">
        <v>59017.91</v>
      </c>
      <c r="S7" s="40">
        <f t="shared" si="7"/>
        <v>0.26404841446778854</v>
      </c>
      <c r="T7" s="43">
        <v>59007.89</v>
      </c>
      <c r="U7" s="40">
        <f t="shared" si="8"/>
        <v>0.27434955652209775</v>
      </c>
      <c r="V7" s="43">
        <v>59007.89</v>
      </c>
      <c r="W7" s="40">
        <f t="shared" si="9"/>
        <v>0.25361668127632936</v>
      </c>
      <c r="X7" s="43">
        <v>59003.040000000001</v>
      </c>
      <c r="Y7" s="40">
        <f t="shared" si="10"/>
        <v>0.2537991888565701</v>
      </c>
      <c r="Z7" s="43">
        <v>58998.03</v>
      </c>
      <c r="AA7" s="40">
        <f t="shared" si="11"/>
        <v>0.24779254619332788</v>
      </c>
      <c r="AB7" s="43">
        <v>58963.03</v>
      </c>
      <c r="AC7" s="40">
        <f t="shared" si="12"/>
        <v>0.21893042684709527</v>
      </c>
      <c r="AD7" s="43">
        <v>58944.97</v>
      </c>
      <c r="AE7" s="40">
        <f t="shared" si="13"/>
        <v>0.22032296383931865</v>
      </c>
      <c r="AF7" s="43">
        <v>58944.97</v>
      </c>
      <c r="AG7" s="40">
        <f t="shared" si="14"/>
        <v>0.23983920653850552</v>
      </c>
      <c r="AH7" s="43">
        <v>58924.99</v>
      </c>
      <c r="AI7" s="40">
        <f t="shared" si="15"/>
        <v>0.21579129665670468</v>
      </c>
      <c r="AJ7" s="43">
        <v>58905.07</v>
      </c>
      <c r="AK7" s="40">
        <f t="shared" si="16"/>
        <v>0.26377327660382399</v>
      </c>
      <c r="AL7" s="43">
        <v>58885.8</v>
      </c>
      <c r="AM7" s="40">
        <f t="shared" si="17"/>
        <v>0.23056694735662514</v>
      </c>
      <c r="AN7" s="43">
        <v>58865.89</v>
      </c>
      <c r="AO7" s="40">
        <f t="shared" si="18"/>
        <v>0.27070186070283286</v>
      </c>
      <c r="AP7" s="43">
        <v>58846.63</v>
      </c>
      <c r="AQ7" s="40">
        <f t="shared" si="19"/>
        <v>0.19748271465855347</v>
      </c>
      <c r="AR7" s="43">
        <v>58826.73</v>
      </c>
      <c r="AS7" s="40">
        <f t="shared" si="20"/>
        <v>0.2171407911296212</v>
      </c>
      <c r="AT7" s="43">
        <v>58806.84</v>
      </c>
      <c r="AU7" s="40">
        <f t="shared" si="21"/>
        <v>0.21911811194023509</v>
      </c>
      <c r="AV7" s="43">
        <v>58787.6</v>
      </c>
      <c r="AW7" s="40">
        <f t="shared" si="22"/>
        <v>0.21457862687724724</v>
      </c>
      <c r="AX7" s="43">
        <v>58767.72</v>
      </c>
      <c r="AY7" s="40">
        <f t="shared" si="23"/>
        <v>0.22500228858832713</v>
      </c>
      <c r="AZ7" s="43">
        <v>58748.49</v>
      </c>
      <c r="BA7" s="40">
        <f t="shared" si="24"/>
        <v>0.20593446523666772</v>
      </c>
      <c r="BB7" s="43">
        <v>58728.63</v>
      </c>
      <c r="BC7" s="40">
        <f t="shared" si="25"/>
        <v>0.19800671067240608</v>
      </c>
      <c r="BD7" s="43">
        <v>58710.05</v>
      </c>
      <c r="BE7" s="40">
        <f t="shared" si="26"/>
        <v>0.20455701493209191</v>
      </c>
      <c r="BF7" s="43">
        <v>58690.2</v>
      </c>
      <c r="BG7" s="40">
        <f t="shared" si="27"/>
        <v>0.20993636256390624</v>
      </c>
      <c r="BH7" s="43">
        <v>58670.3</v>
      </c>
      <c r="BI7" s="40">
        <f t="shared" si="27"/>
        <v>0.24053745969470475</v>
      </c>
      <c r="BJ7" s="43">
        <v>58651.05</v>
      </c>
      <c r="BK7" s="40">
        <f t="shared" si="28"/>
        <v>0.22998930813945237</v>
      </c>
      <c r="BL7" s="117"/>
      <c r="BM7" s="43">
        <v>58631.17</v>
      </c>
      <c r="BN7" s="40">
        <f t="shared" si="29"/>
        <v>0.24386487036301532</v>
      </c>
      <c r="BO7" s="43">
        <v>58611.93</v>
      </c>
      <c r="BP7" s="40">
        <f t="shared" si="30"/>
        <v>0.24558367232834105</v>
      </c>
      <c r="BQ7" s="43">
        <v>58513.93</v>
      </c>
      <c r="BR7" s="40">
        <f t="shared" si="31"/>
        <v>0.20694272927208657</v>
      </c>
      <c r="BS7" s="43">
        <v>58513.93</v>
      </c>
      <c r="BT7" s="40">
        <f t="shared" si="32"/>
        <v>0.2480301241199093</v>
      </c>
      <c r="BU7" s="43">
        <v>58513.93</v>
      </c>
      <c r="BV7" s="40">
        <f t="shared" si="33"/>
        <v>0.24313515499458774</v>
      </c>
      <c r="BW7" s="43">
        <v>58513.93</v>
      </c>
      <c r="BX7" s="40">
        <f t="shared" si="34"/>
        <v>0.25446106474475</v>
      </c>
      <c r="BY7" s="43">
        <v>58489.57</v>
      </c>
      <c r="BZ7" s="40">
        <f t="shared" si="35"/>
        <v>0.23112080981786606</v>
      </c>
      <c r="CA7" s="43">
        <v>33489.57</v>
      </c>
      <c r="CB7" s="40">
        <f t="shared" si="36"/>
        <v>0.12975198532966239</v>
      </c>
      <c r="CC7" s="43">
        <v>33466.870000000003</v>
      </c>
      <c r="CD7" s="40">
        <f t="shared" si="37"/>
        <v>0.13801497918055317</v>
      </c>
      <c r="CE7" s="43">
        <v>33466.870000000003</v>
      </c>
      <c r="CF7" s="40">
        <f t="shared" si="38"/>
        <v>0.13870646589663219</v>
      </c>
      <c r="CG7" s="43">
        <v>33466.870000000003</v>
      </c>
      <c r="CH7" s="40">
        <f t="shared" si="39"/>
        <v>0.15300940311745012</v>
      </c>
      <c r="CI7" s="43">
        <v>33455.89</v>
      </c>
      <c r="CJ7" s="40">
        <f t="shared" si="40"/>
        <v>0.13845841673173825</v>
      </c>
      <c r="CK7" s="43">
        <v>33444.550000000003</v>
      </c>
      <c r="CL7" s="40">
        <f t="shared" si="41"/>
        <v>0.17596523980762421</v>
      </c>
      <c r="CM7" s="43">
        <v>33433.58</v>
      </c>
      <c r="CN7" s="40">
        <f t="shared" si="42"/>
        <v>0.19189557315101899</v>
      </c>
      <c r="CO7" s="43">
        <v>33422.25</v>
      </c>
      <c r="CP7" s="40">
        <f t="shared" si="43"/>
        <v>0.18360426506737718</v>
      </c>
      <c r="CQ7" s="43">
        <v>33410.92</v>
      </c>
      <c r="CR7" s="40">
        <f t="shared" si="44"/>
        <v>0.17750350348584756</v>
      </c>
      <c r="CS7" s="43">
        <v>33399.96</v>
      </c>
      <c r="CT7" s="40">
        <f t="shared" si="45"/>
        <v>0.16432575169158556</v>
      </c>
      <c r="CU7" s="43">
        <v>33356.15</v>
      </c>
      <c r="CV7" s="40">
        <f t="shared" si="46"/>
        <v>0.17501190097611355</v>
      </c>
      <c r="CW7" s="43">
        <v>33356.15</v>
      </c>
      <c r="CX7" s="40">
        <f t="shared" si="47"/>
        <v>0.18337524714673173</v>
      </c>
      <c r="CY7" s="43">
        <v>33356.15</v>
      </c>
      <c r="CZ7" s="40">
        <f t="shared" si="48"/>
        <v>0.20246840876364508</v>
      </c>
      <c r="DA7" s="43">
        <v>33356.15</v>
      </c>
      <c r="DB7" s="40">
        <f t="shared" si="49"/>
        <v>0.16083236498117137</v>
      </c>
      <c r="DC7" s="43">
        <v>33344.839999999997</v>
      </c>
      <c r="DD7" s="40">
        <f t="shared" si="50"/>
        <v>0.14181414785045379</v>
      </c>
      <c r="DE7" s="43">
        <v>33333.54</v>
      </c>
      <c r="DF7" s="40">
        <f t="shared" si="51"/>
        <v>0.18993682208644608</v>
      </c>
      <c r="DG7" s="43">
        <v>33311.300000000003</v>
      </c>
      <c r="DH7" s="40">
        <f t="shared" si="52"/>
        <v>0.18261683828196884</v>
      </c>
      <c r="DI7" s="43">
        <v>33311.300000000003</v>
      </c>
      <c r="DJ7" s="40">
        <f>+DI7/DI$16</f>
        <v>0.17369450159731703</v>
      </c>
      <c r="DK7" s="43">
        <v>33300.370000000003</v>
      </c>
      <c r="DL7" s="40">
        <f>+DK7/DK$16</f>
        <v>0.18654765469348406</v>
      </c>
      <c r="DM7" s="43">
        <v>33289.08</v>
      </c>
      <c r="DN7" s="40">
        <f>+DM7/DM$16</f>
        <v>0.19128658349272407</v>
      </c>
      <c r="DO7" s="43">
        <v>33277.79</v>
      </c>
      <c r="DP7" s="40">
        <f>+DO7/DO$16</f>
        <v>0.1771359756345208</v>
      </c>
      <c r="DQ7" s="43">
        <v>33244.68</v>
      </c>
      <c r="DR7" s="40">
        <f>+DQ7/DQ$16</f>
        <v>0.17913922142419017</v>
      </c>
      <c r="DS7" s="43">
        <v>33244.68</v>
      </c>
      <c r="DT7" s="40">
        <f>+DS7/DS$16</f>
        <v>0.18044966350386846</v>
      </c>
      <c r="DU7" s="43">
        <v>33244.68</v>
      </c>
      <c r="DV7" s="40">
        <f>+DU7/DU$16</f>
        <v>0.17996739281010218</v>
      </c>
      <c r="DW7" s="43">
        <v>33233.410000000003</v>
      </c>
      <c r="DX7" s="40">
        <f>+DW7/DW$16</f>
        <v>0.18041938779011263</v>
      </c>
      <c r="DY7" s="43">
        <v>33211.97</v>
      </c>
      <c r="DZ7" s="40">
        <f>+DY7/DY$16</f>
        <v>0.18607383023173585</v>
      </c>
      <c r="EA7" s="43">
        <v>33211.97</v>
      </c>
      <c r="EB7" s="40">
        <f>+EA7/EA$16</f>
        <v>0.1938808505009284</v>
      </c>
      <c r="EC7" s="43">
        <v>33200.74</v>
      </c>
      <c r="ED7" s="40">
        <f>+EC7/EC$16</f>
        <v>0.19762347590755663</v>
      </c>
      <c r="EE7" s="43">
        <v>33189.879999999997</v>
      </c>
      <c r="EF7" s="40">
        <f>+EE7/EE$16</f>
        <v>0.20066212088839164</v>
      </c>
      <c r="EG7" s="43">
        <v>33178.660000000003</v>
      </c>
      <c r="EH7" s="40">
        <f>+EG7/EG$16</f>
        <v>0.25893217458976753</v>
      </c>
      <c r="EI7" s="43">
        <v>33150.99</v>
      </c>
      <c r="EJ7" s="40">
        <f>+EI7/EI$16</f>
        <v>0.19143164826735282</v>
      </c>
      <c r="EK7" s="43">
        <v>33122.980000000003</v>
      </c>
      <c r="EL7" s="40">
        <f>+EK7/EK$16</f>
        <v>0.18929175933718184</v>
      </c>
      <c r="EM7" s="43">
        <v>33095.54</v>
      </c>
      <c r="EN7" s="40">
        <f>+EM7/EM$16</f>
        <v>0.19549219311017485</v>
      </c>
      <c r="EO7" s="43">
        <v>33067.94</v>
      </c>
      <c r="EP7" s="40">
        <f>+EO7/EO$16</f>
        <v>0.18018596982571547</v>
      </c>
      <c r="EQ7" s="41">
        <v>33040.54</v>
      </c>
      <c r="ER7" s="40">
        <f>+EQ7/EQ$16</f>
        <v>0.17444564124541381</v>
      </c>
      <c r="ES7" s="41">
        <v>33012.99</v>
      </c>
      <c r="ET7" s="42">
        <f>+ES7/ES$16</f>
        <v>0.15867333422027266</v>
      </c>
      <c r="EU7" s="41">
        <v>32986.19</v>
      </c>
      <c r="EV7" s="42">
        <f>+EU7/EU$16</f>
        <v>0.21654530238703945</v>
      </c>
      <c r="EW7" s="41">
        <v>32959.050000000003</v>
      </c>
      <c r="EX7" s="42">
        <f>+EW7/EW$16</f>
        <v>0.172555502328467</v>
      </c>
      <c r="EY7" s="43">
        <v>32931.17</v>
      </c>
      <c r="EZ7" s="42">
        <f>+EY7/EY$16</f>
        <v>0.17619552953302406</v>
      </c>
      <c r="FA7" s="43">
        <v>32903.83</v>
      </c>
      <c r="FB7" s="42">
        <f>+FA7/FA$16</f>
        <v>0.19483105288123662</v>
      </c>
      <c r="FC7" s="43">
        <v>32876.32</v>
      </c>
      <c r="FD7" s="42">
        <f>+FC7/FC$16</f>
        <v>0.17954087330307922</v>
      </c>
      <c r="FE7" s="43">
        <v>32849.15</v>
      </c>
      <c r="FF7" s="42">
        <f>+FE7/FE$16</f>
        <v>0.18588251151709181</v>
      </c>
      <c r="FG7" s="43">
        <v>32837.97</v>
      </c>
      <c r="FH7" s="42">
        <f>+FG7/FG$16</f>
        <v>0.18825858812350826</v>
      </c>
      <c r="FI7" s="43">
        <v>17831.8</v>
      </c>
      <c r="FJ7" s="42">
        <f>+FI7/FI$16</f>
        <v>0.10254853095223924</v>
      </c>
      <c r="FK7" s="43">
        <v>17831.8</v>
      </c>
      <c r="FL7" s="42">
        <f>+FK7/FK$16</f>
        <v>0.10444733199441818</v>
      </c>
    </row>
    <row r="8" spans="1:168" ht="14" customHeight="1" x14ac:dyDescent="0.15">
      <c r="B8" s="60" t="s">
        <v>66</v>
      </c>
      <c r="C8" s="117"/>
      <c r="D8" s="43"/>
      <c r="E8" s="40">
        <f t="shared" si="0"/>
        <v>0</v>
      </c>
      <c r="F8" s="43"/>
      <c r="G8" s="40">
        <f t="shared" si="1"/>
        <v>0</v>
      </c>
      <c r="H8" s="43"/>
      <c r="I8" s="40">
        <f t="shared" si="2"/>
        <v>0</v>
      </c>
      <c r="J8" s="43"/>
      <c r="K8" s="40">
        <f t="shared" si="3"/>
        <v>0</v>
      </c>
      <c r="L8" s="43"/>
      <c r="M8" s="40">
        <f t="shared" si="4"/>
        <v>0</v>
      </c>
      <c r="N8" s="43"/>
      <c r="O8" s="40">
        <f t="shared" si="5"/>
        <v>0</v>
      </c>
      <c r="P8" s="43"/>
      <c r="Q8" s="40">
        <f t="shared" si="6"/>
        <v>0</v>
      </c>
      <c r="R8" s="43"/>
      <c r="S8" s="40">
        <f t="shared" si="7"/>
        <v>0</v>
      </c>
      <c r="T8" s="43"/>
      <c r="U8" s="40">
        <f t="shared" si="8"/>
        <v>0</v>
      </c>
      <c r="V8" s="43"/>
      <c r="W8" s="40">
        <f t="shared" si="9"/>
        <v>0</v>
      </c>
      <c r="X8" s="43"/>
      <c r="Y8" s="40">
        <f t="shared" si="10"/>
        <v>0</v>
      </c>
      <c r="Z8" s="43"/>
      <c r="AA8" s="40">
        <f t="shared" si="11"/>
        <v>0</v>
      </c>
      <c r="AB8" s="43"/>
      <c r="AC8" s="40">
        <f t="shared" si="12"/>
        <v>0</v>
      </c>
      <c r="AD8" s="43"/>
      <c r="AE8" s="40">
        <f t="shared" si="13"/>
        <v>0</v>
      </c>
      <c r="AF8" s="43"/>
      <c r="AG8" s="40">
        <f t="shared" si="14"/>
        <v>0</v>
      </c>
      <c r="AH8" s="43"/>
      <c r="AI8" s="40">
        <f t="shared" si="15"/>
        <v>0</v>
      </c>
      <c r="AJ8" s="43"/>
      <c r="AK8" s="40">
        <f t="shared" si="16"/>
        <v>0</v>
      </c>
      <c r="AL8" s="43"/>
      <c r="AM8" s="40">
        <f t="shared" si="17"/>
        <v>0</v>
      </c>
      <c r="AN8" s="43"/>
      <c r="AO8" s="40">
        <f t="shared" si="18"/>
        <v>0</v>
      </c>
      <c r="AP8" s="43"/>
      <c r="AQ8" s="40">
        <f t="shared" si="19"/>
        <v>0</v>
      </c>
      <c r="AR8" s="43"/>
      <c r="AS8" s="40">
        <f t="shared" si="20"/>
        <v>0</v>
      </c>
      <c r="AT8" s="43"/>
      <c r="AU8" s="40">
        <f t="shared" si="21"/>
        <v>0</v>
      </c>
      <c r="AV8" s="43"/>
      <c r="AW8" s="40">
        <f t="shared" si="22"/>
        <v>0</v>
      </c>
      <c r="AX8" s="43"/>
      <c r="AY8" s="40">
        <f t="shared" si="23"/>
        <v>0</v>
      </c>
      <c r="AZ8" s="43"/>
      <c r="BA8" s="40">
        <f t="shared" si="24"/>
        <v>0</v>
      </c>
      <c r="BB8" s="43"/>
      <c r="BC8" s="40">
        <f t="shared" si="25"/>
        <v>0</v>
      </c>
      <c r="BD8" s="43"/>
      <c r="BE8" s="40">
        <f t="shared" si="26"/>
        <v>0</v>
      </c>
      <c r="BF8" s="43"/>
      <c r="BG8" s="40">
        <f t="shared" si="27"/>
        <v>0</v>
      </c>
      <c r="BH8" s="43"/>
      <c r="BI8" s="40">
        <f t="shared" si="27"/>
        <v>0</v>
      </c>
      <c r="BJ8" s="43"/>
      <c r="BK8" s="40">
        <f t="shared" si="28"/>
        <v>0</v>
      </c>
      <c r="BL8" s="117"/>
      <c r="BM8" s="43"/>
      <c r="BN8" s="40">
        <f t="shared" si="29"/>
        <v>0</v>
      </c>
      <c r="BO8" s="43"/>
      <c r="BP8" s="40">
        <f t="shared" si="30"/>
        <v>0</v>
      </c>
      <c r="BQ8" s="43"/>
      <c r="BR8" s="40">
        <f t="shared" si="31"/>
        <v>0</v>
      </c>
      <c r="BS8" s="43"/>
      <c r="BT8" s="40">
        <f t="shared" si="32"/>
        <v>0</v>
      </c>
      <c r="BU8" s="43"/>
      <c r="BV8" s="40">
        <f t="shared" si="33"/>
        <v>0</v>
      </c>
      <c r="BW8" s="43"/>
      <c r="BX8" s="40">
        <f t="shared" si="34"/>
        <v>0</v>
      </c>
      <c r="BY8" s="43"/>
      <c r="BZ8" s="40">
        <f t="shared" si="35"/>
        <v>0</v>
      </c>
      <c r="CA8" s="43"/>
      <c r="CB8" s="40">
        <f t="shared" si="36"/>
        <v>0</v>
      </c>
      <c r="CC8" s="43"/>
      <c r="CD8" s="40">
        <f t="shared" si="37"/>
        <v>0</v>
      </c>
      <c r="CE8" s="43"/>
      <c r="CF8" s="40">
        <f t="shared" si="38"/>
        <v>0</v>
      </c>
      <c r="CG8" s="43"/>
      <c r="CH8" s="40">
        <f t="shared" si="39"/>
        <v>0</v>
      </c>
      <c r="CI8" s="43"/>
      <c r="CJ8" s="40">
        <f t="shared" si="40"/>
        <v>0</v>
      </c>
      <c r="CK8" s="43"/>
      <c r="CL8" s="40">
        <f t="shared" si="41"/>
        <v>0</v>
      </c>
      <c r="CM8" s="43"/>
      <c r="CN8" s="40">
        <f t="shared" si="42"/>
        <v>0</v>
      </c>
      <c r="CO8" s="43"/>
      <c r="CP8" s="40">
        <f t="shared" si="43"/>
        <v>0</v>
      </c>
      <c r="CQ8" s="43"/>
      <c r="CR8" s="40">
        <f t="shared" si="44"/>
        <v>0</v>
      </c>
      <c r="CS8" s="43"/>
      <c r="CT8" s="40">
        <f t="shared" si="45"/>
        <v>0</v>
      </c>
      <c r="CU8" s="43"/>
      <c r="CV8" s="40">
        <f t="shared" si="46"/>
        <v>0</v>
      </c>
      <c r="CW8" s="43"/>
      <c r="CX8" s="40">
        <f t="shared" si="47"/>
        <v>0</v>
      </c>
      <c r="CY8" s="43"/>
      <c r="CZ8" s="40">
        <f t="shared" si="48"/>
        <v>0</v>
      </c>
      <c r="DA8" s="43"/>
      <c r="DB8" s="40">
        <f t="shared" si="49"/>
        <v>0</v>
      </c>
      <c r="DC8" s="43"/>
      <c r="DD8" s="40">
        <f t="shared" si="50"/>
        <v>0</v>
      </c>
      <c r="DE8" s="43"/>
      <c r="DF8" s="40">
        <f t="shared" si="51"/>
        <v>0</v>
      </c>
      <c r="DG8" s="43"/>
      <c r="DH8" s="40">
        <f t="shared" si="52"/>
        <v>0</v>
      </c>
      <c r="DI8" s="43"/>
      <c r="DJ8" s="40">
        <f>+DI8/DI$16</f>
        <v>0</v>
      </c>
      <c r="DK8" s="43"/>
      <c r="DL8" s="40">
        <f>+DK8/DK$16</f>
        <v>0</v>
      </c>
      <c r="DM8" s="43"/>
      <c r="DN8" s="40">
        <f>+DM8/DM$16</f>
        <v>0</v>
      </c>
      <c r="DO8" s="43"/>
      <c r="DP8" s="40">
        <f>+DO8/DO$16</f>
        <v>0</v>
      </c>
      <c r="DQ8" s="43"/>
      <c r="DR8" s="40">
        <f>+DQ8/DQ$16</f>
        <v>0</v>
      </c>
      <c r="DS8" s="43"/>
      <c r="DT8" s="40">
        <f>+DS8/DS$16</f>
        <v>0</v>
      </c>
      <c r="DU8" s="43"/>
      <c r="DV8" s="40">
        <f>+DU8/DU$16</f>
        <v>0</v>
      </c>
      <c r="DW8" s="43"/>
      <c r="DX8" s="40">
        <f>+DW8/DW$16</f>
        <v>0</v>
      </c>
      <c r="DY8" s="43"/>
      <c r="DZ8" s="40">
        <f>+DY8/DY$16</f>
        <v>0</v>
      </c>
      <c r="EA8" s="43"/>
      <c r="EB8" s="40">
        <f>+EA8/EA$16</f>
        <v>0</v>
      </c>
      <c r="EC8" s="43"/>
      <c r="ED8" s="40">
        <f>+EC8/EC$16</f>
        <v>0</v>
      </c>
      <c r="EE8" s="43"/>
      <c r="EF8" s="40">
        <f>+EE8/EE$16</f>
        <v>0</v>
      </c>
      <c r="EG8" s="43"/>
      <c r="EH8" s="40">
        <f>+EG8/EG$16</f>
        <v>0</v>
      </c>
      <c r="EI8" s="43"/>
      <c r="EJ8" s="40">
        <f>+EI8/EI$16</f>
        <v>0</v>
      </c>
      <c r="EK8" s="43"/>
      <c r="EL8" s="40">
        <f>+EK8/EK$16</f>
        <v>0</v>
      </c>
      <c r="EM8" s="43"/>
      <c r="EN8" s="40">
        <f>+EM8/EM$16</f>
        <v>0</v>
      </c>
      <c r="EO8" s="43"/>
      <c r="EP8" s="40">
        <f>+EO8/EO$16</f>
        <v>0</v>
      </c>
      <c r="EQ8" s="41"/>
      <c r="ER8" s="40">
        <f>+EQ8/EQ$16</f>
        <v>0</v>
      </c>
      <c r="ES8" s="41"/>
      <c r="ET8" s="42">
        <f>+ES8/ES$16</f>
        <v>0</v>
      </c>
      <c r="EU8" s="41"/>
      <c r="EV8" s="42">
        <f>+EU8/EU$16</f>
        <v>0</v>
      </c>
      <c r="EW8" s="41"/>
      <c r="EX8" s="42">
        <f>+EW8/EW$16</f>
        <v>0</v>
      </c>
      <c r="EY8" s="43"/>
      <c r="EZ8" s="42">
        <f>+EY8/EY$16</f>
        <v>0</v>
      </c>
      <c r="FA8" s="43">
        <v>3945.59</v>
      </c>
      <c r="FB8" s="42">
        <f>+FA8/FA$16</f>
        <v>2.3362734792201346E-2</v>
      </c>
      <c r="FC8" s="43"/>
      <c r="FD8" s="42">
        <f>+FC8/FC$16</f>
        <v>0</v>
      </c>
      <c r="FE8" s="43"/>
      <c r="FF8" s="42">
        <f>+FE8/FE$16</f>
        <v>0</v>
      </c>
      <c r="FG8" s="43"/>
      <c r="FH8" s="42">
        <f>+FG8/FG$16</f>
        <v>0</v>
      </c>
      <c r="FI8" s="43"/>
      <c r="FJ8" s="42">
        <f>+FI8/FI$16</f>
        <v>0</v>
      </c>
      <c r="FK8" s="43">
        <v>-450</v>
      </c>
      <c r="FL8" s="42">
        <f>+FK8/FK$16</f>
        <v>-2.6358135127966995E-3</v>
      </c>
    </row>
    <row r="9" spans="1:168" ht="14" customHeight="1" x14ac:dyDescent="0.15">
      <c r="A9" s="114">
        <v>1200</v>
      </c>
      <c r="B9" s="60" t="s">
        <v>7</v>
      </c>
      <c r="C9" s="117"/>
      <c r="D9" s="43">
        <v>44562.41</v>
      </c>
      <c r="E9" s="40">
        <f t="shared" si="0"/>
        <v>0.15838694746035326</v>
      </c>
      <c r="F9" s="43">
        <v>87326.720000000001</v>
      </c>
      <c r="G9" s="40">
        <f t="shared" si="1"/>
        <v>0.28337517868590756</v>
      </c>
      <c r="H9" s="43">
        <v>87841.45</v>
      </c>
      <c r="I9" s="40">
        <f t="shared" si="2"/>
        <v>0.30243736251704706</v>
      </c>
      <c r="J9" s="43">
        <v>52265.01</v>
      </c>
      <c r="K9" s="40">
        <f t="shared" si="3"/>
        <v>0.20891896955499767</v>
      </c>
      <c r="L9" s="43">
        <v>62159.5</v>
      </c>
      <c r="M9" s="40">
        <f t="shared" si="4"/>
        <v>0.27431109343549653</v>
      </c>
      <c r="N9" s="43">
        <v>90893.33</v>
      </c>
      <c r="O9" s="40">
        <f t="shared" si="5"/>
        <v>0.35312327237592478</v>
      </c>
      <c r="P9" s="43">
        <v>64515.76</v>
      </c>
      <c r="Q9" s="40">
        <f t="shared" si="6"/>
        <v>0.2402678335641886</v>
      </c>
      <c r="R9" s="43">
        <v>24179.21</v>
      </c>
      <c r="S9" s="40">
        <f t="shared" si="7"/>
        <v>0.10817872174029369</v>
      </c>
      <c r="T9" s="43">
        <v>16523.34</v>
      </c>
      <c r="U9" s="40">
        <f t="shared" si="8"/>
        <v>7.682313333460726E-2</v>
      </c>
      <c r="V9" s="43">
        <v>26622.19</v>
      </c>
      <c r="W9" s="40">
        <f t="shared" si="9"/>
        <v>0.11442252004109758</v>
      </c>
      <c r="X9" s="43">
        <v>26556.34</v>
      </c>
      <c r="Y9" s="40">
        <f t="shared" si="10"/>
        <v>0.11423102184225231</v>
      </c>
      <c r="Z9" s="43">
        <v>36583.449999999997</v>
      </c>
      <c r="AA9" s="40">
        <f t="shared" si="11"/>
        <v>0.1536509985848053</v>
      </c>
      <c r="AB9" s="43">
        <v>64600.06</v>
      </c>
      <c r="AC9" s="40">
        <f t="shared" si="12"/>
        <v>0.23986078582033463</v>
      </c>
      <c r="AD9" s="43">
        <v>63906.09</v>
      </c>
      <c r="AE9" s="40">
        <f t="shared" si="13"/>
        <v>0.23886650813771287</v>
      </c>
      <c r="AF9" s="43">
        <v>47101.5</v>
      </c>
      <c r="AG9" s="40">
        <f t="shared" si="14"/>
        <v>0.19164970966603964</v>
      </c>
      <c r="AH9" s="43">
        <v>39441.74</v>
      </c>
      <c r="AI9" s="40">
        <f t="shared" si="15"/>
        <v>0.14444099552662829</v>
      </c>
      <c r="AJ9" s="43">
        <v>42364.66</v>
      </c>
      <c r="AK9" s="40">
        <f t="shared" si="16"/>
        <v>0.18970633903680889</v>
      </c>
      <c r="AL9" s="43">
        <v>101771.48</v>
      </c>
      <c r="AM9" s="40">
        <f t="shared" si="17"/>
        <v>0.39848553423008309</v>
      </c>
      <c r="AN9" s="43">
        <v>73249.72</v>
      </c>
      <c r="AO9" s="40">
        <f t="shared" si="18"/>
        <v>0.33684762941597435</v>
      </c>
      <c r="AP9" s="43">
        <v>57562.74</v>
      </c>
      <c r="AQ9" s="40">
        <f t="shared" si="19"/>
        <v>0.19317412328258221</v>
      </c>
      <c r="AR9" s="43">
        <v>19650.3</v>
      </c>
      <c r="AS9" s="40">
        <f t="shared" si="20"/>
        <v>7.2533042172060136E-2</v>
      </c>
      <c r="AT9" s="43">
        <v>31331.29</v>
      </c>
      <c r="AU9" s="40">
        <f t="shared" si="21"/>
        <v>0.11674242502151057</v>
      </c>
      <c r="AV9" s="43">
        <v>50570.79</v>
      </c>
      <c r="AW9" s="40">
        <f t="shared" si="22"/>
        <v>0.18458672710397475</v>
      </c>
      <c r="AX9" s="43">
        <v>36811.53</v>
      </c>
      <c r="AY9" s="40">
        <f t="shared" si="23"/>
        <v>0.14093925196413715</v>
      </c>
      <c r="AZ9" s="43">
        <v>61389.34</v>
      </c>
      <c r="BA9" s="40">
        <f t="shared" si="24"/>
        <v>0.21519158882435915</v>
      </c>
      <c r="BB9" s="43">
        <v>77997.05</v>
      </c>
      <c r="BC9" s="40">
        <f t="shared" si="25"/>
        <v>0.26297121714998617</v>
      </c>
      <c r="BD9" s="43">
        <v>79324.25</v>
      </c>
      <c r="BE9" s="40">
        <f t="shared" si="26"/>
        <v>0.2763808205192636</v>
      </c>
      <c r="BF9" s="43">
        <v>78267.8</v>
      </c>
      <c r="BG9" s="40">
        <f t="shared" si="27"/>
        <v>0.27996594385228374</v>
      </c>
      <c r="BH9" s="43">
        <v>68799.88</v>
      </c>
      <c r="BI9" s="40">
        <f t="shared" si="27"/>
        <v>0.28206687817346293</v>
      </c>
      <c r="BJ9" s="43">
        <v>97433.44</v>
      </c>
      <c r="BK9" s="40">
        <f t="shared" si="28"/>
        <v>0.38206731942986261</v>
      </c>
      <c r="BL9" s="117"/>
      <c r="BM9" s="43">
        <v>66042.77</v>
      </c>
      <c r="BN9" s="40">
        <f t="shared" si="29"/>
        <v>0.2746919692113331</v>
      </c>
      <c r="BO9" s="43">
        <v>45918.25</v>
      </c>
      <c r="BP9" s="40">
        <f t="shared" si="30"/>
        <v>0.19239722121231712</v>
      </c>
      <c r="BQ9" s="43">
        <v>94139.95</v>
      </c>
      <c r="BR9" s="40">
        <f t="shared" si="31"/>
        <v>0.33293915118225292</v>
      </c>
      <c r="BS9" s="43">
        <v>45879.16</v>
      </c>
      <c r="BT9" s="40">
        <f t="shared" si="32"/>
        <v>0.19447358516710772</v>
      </c>
      <c r="BU9" s="106">
        <v>44557.55</v>
      </c>
      <c r="BV9" s="40">
        <f t="shared" si="33"/>
        <v>0.18514406442071304</v>
      </c>
      <c r="BW9" s="43">
        <v>34677.64</v>
      </c>
      <c r="BX9" s="40">
        <f t="shared" si="34"/>
        <v>0.15080356416386886</v>
      </c>
      <c r="BY9" s="43">
        <v>58366.02</v>
      </c>
      <c r="BZ9" s="40">
        <f t="shared" si="35"/>
        <v>0.23063260352650508</v>
      </c>
      <c r="CA9" s="43">
        <v>65181.38</v>
      </c>
      <c r="CB9" s="40">
        <f t="shared" si="36"/>
        <v>0.25253872956646356</v>
      </c>
      <c r="CC9" s="43">
        <v>45582.5</v>
      </c>
      <c r="CD9" s="40">
        <f t="shared" si="37"/>
        <v>0.18797897109880798</v>
      </c>
      <c r="CE9" s="43">
        <v>61194.04</v>
      </c>
      <c r="CF9" s="40">
        <f t="shared" si="38"/>
        <v>0.25362422665570894</v>
      </c>
      <c r="CG9" s="43">
        <v>73498.16</v>
      </c>
      <c r="CH9" s="40">
        <f t="shared" si="39"/>
        <v>0.33603111351108861</v>
      </c>
      <c r="CI9" s="43">
        <v>68042.98</v>
      </c>
      <c r="CJ9" s="40">
        <f t="shared" si="40"/>
        <v>0.28159834577736031</v>
      </c>
      <c r="CK9" s="43">
        <v>35349.589999999997</v>
      </c>
      <c r="CL9" s="40">
        <f t="shared" si="41"/>
        <v>0.18598842207328828</v>
      </c>
      <c r="CM9" s="43">
        <v>18822.900000000001</v>
      </c>
      <c r="CN9" s="40">
        <f t="shared" si="42"/>
        <v>0.10803602796542623</v>
      </c>
      <c r="CO9" s="43">
        <v>17364.759999999998</v>
      </c>
      <c r="CP9" s="40">
        <f t="shared" si="43"/>
        <v>9.5392859483469483E-2</v>
      </c>
      <c r="CQ9" s="43">
        <v>20648.400000000001</v>
      </c>
      <c r="CR9" s="40">
        <f t="shared" si="44"/>
        <v>0.10969956353722601</v>
      </c>
      <c r="CS9" s="43">
        <v>38751.410000000003</v>
      </c>
      <c r="CT9" s="40">
        <f t="shared" si="45"/>
        <v>0.1906545569922487</v>
      </c>
      <c r="CU9" s="43">
        <v>22687.64</v>
      </c>
      <c r="CV9" s="40">
        <f t="shared" si="46"/>
        <v>0.11903672951050143</v>
      </c>
      <c r="CW9" s="43">
        <v>42975.9</v>
      </c>
      <c r="CX9" s="40">
        <f t="shared" si="47"/>
        <v>0.23625976870391899</v>
      </c>
      <c r="CY9" s="43">
        <v>19777.240000000002</v>
      </c>
      <c r="CZ9" s="40">
        <f t="shared" si="48"/>
        <v>0.12004581801367101</v>
      </c>
      <c r="DA9" s="43">
        <v>37132.43</v>
      </c>
      <c r="DB9" s="40">
        <f t="shared" si="49"/>
        <v>0.17904034291720711</v>
      </c>
      <c r="DC9" s="43">
        <v>80470.149999999994</v>
      </c>
      <c r="DD9" s="40">
        <f t="shared" si="50"/>
        <v>0.34223603261098851</v>
      </c>
      <c r="DE9" s="43">
        <v>45769.19</v>
      </c>
      <c r="DF9" s="40">
        <f t="shared" si="51"/>
        <v>0.26079601800681079</v>
      </c>
      <c r="DG9" s="43">
        <v>42533.34</v>
      </c>
      <c r="DH9" s="40">
        <f t="shared" si="52"/>
        <v>0.23317324968920441</v>
      </c>
      <c r="DI9" s="43">
        <v>29436.49</v>
      </c>
      <c r="DJ9" s="40">
        <f>+DI9/DI$16</f>
        <v>0.15349015076939077</v>
      </c>
      <c r="DK9" s="43">
        <v>6272.52</v>
      </c>
      <c r="DL9" s="40">
        <f>+DK9/DK$16</f>
        <v>3.5138465278853434E-2</v>
      </c>
      <c r="DM9" s="43">
        <v>12492.51</v>
      </c>
      <c r="DN9" s="40">
        <f>+DM9/DM$16</f>
        <v>7.1784788199274072E-2</v>
      </c>
      <c r="DO9" s="43">
        <v>23623.9</v>
      </c>
      <c r="DP9" s="40">
        <f>+DO9/DO$16</f>
        <v>0.12574881249002279</v>
      </c>
      <c r="DQ9" s="43">
        <v>25699.599999999999</v>
      </c>
      <c r="DR9" s="40">
        <f>+DQ9/DQ$16</f>
        <v>0.13848249809933855</v>
      </c>
      <c r="DS9" s="43">
        <v>27489.99</v>
      </c>
      <c r="DT9" s="40">
        <f>+DS9/DS$16</f>
        <v>0.14921363193222822</v>
      </c>
      <c r="DU9" s="43">
        <v>35938.080000000002</v>
      </c>
      <c r="DV9" s="40">
        <f>+DU9/DU$16</f>
        <v>0.19454789639126852</v>
      </c>
      <c r="DW9" s="43">
        <v>13033.79</v>
      </c>
      <c r="DX9" s="40">
        <f>+DW9/DW$16</f>
        <v>7.0758565322814965E-2</v>
      </c>
      <c r="DY9" s="43">
        <v>14584.6</v>
      </c>
      <c r="DZ9" s="40">
        <f>+DY9/DY$16</f>
        <v>8.1711876302362513E-2</v>
      </c>
      <c r="EA9" s="43">
        <v>31509.74</v>
      </c>
      <c r="EB9" s="40">
        <f>+EA9/EA$16</f>
        <v>0.18394377660413169</v>
      </c>
      <c r="EC9" s="43">
        <v>37923.1</v>
      </c>
      <c r="ED9" s="40">
        <f>+EC9/EC$16</f>
        <v>0.22573276496818628</v>
      </c>
      <c r="EE9" s="43">
        <v>89016.55</v>
      </c>
      <c r="EF9" s="40">
        <f>+EE9/EE$16</f>
        <v>0.53818361853575736</v>
      </c>
      <c r="EG9" s="43">
        <v>34532.79</v>
      </c>
      <c r="EH9" s="40">
        <f>+EG9/EG$16</f>
        <v>0.2695000463958393</v>
      </c>
      <c r="EI9" s="43">
        <v>42083.89</v>
      </c>
      <c r="EJ9" s="40">
        <f>+EI9/EI$16</f>
        <v>0.24301501789846899</v>
      </c>
      <c r="EK9" s="43">
        <v>36568.19</v>
      </c>
      <c r="EL9" s="40">
        <f>+EK9/EK$16</f>
        <v>0.20898050298844909</v>
      </c>
      <c r="EM9" s="43">
        <v>28084.83</v>
      </c>
      <c r="EN9" s="40">
        <f>+EM9/EM$16</f>
        <v>0.16589440782130863</v>
      </c>
      <c r="EO9" s="43">
        <v>31613.73</v>
      </c>
      <c r="EP9" s="40">
        <f>+EO9/EO$16</f>
        <v>0.17226203385691141</v>
      </c>
      <c r="EQ9" s="41">
        <v>23659.29</v>
      </c>
      <c r="ER9" s="40">
        <f>+EQ9/EQ$16</f>
        <v>0.12491502909641328</v>
      </c>
      <c r="ES9" s="41">
        <v>53032.54</v>
      </c>
      <c r="ET9" s="42">
        <f>+ES9/ES$16</f>
        <v>0.2548951168606654</v>
      </c>
      <c r="EU9" s="41">
        <v>25665.439999999999</v>
      </c>
      <c r="EV9" s="42">
        <f>+EU9/EU$16</f>
        <v>0.16848658380056677</v>
      </c>
      <c r="EW9" s="41">
        <v>39395.94</v>
      </c>
      <c r="EX9" s="42">
        <f>+EW9/EW$16</f>
        <v>0.2062555266733157</v>
      </c>
      <c r="EY9" s="43">
        <v>49388.04</v>
      </c>
      <c r="EZ9" s="42">
        <f>+EY9/EY$16</f>
        <v>0.26424666540539477</v>
      </c>
      <c r="FA9" s="43">
        <v>28380.15</v>
      </c>
      <c r="FB9" s="42">
        <f>+FA9/FA$16</f>
        <v>0.16804531586223936</v>
      </c>
      <c r="FC9" s="43">
        <v>62892.3</v>
      </c>
      <c r="FD9" s="42">
        <f>+FC9/FC$16</f>
        <v>0.34346114364500802</v>
      </c>
      <c r="FE9" s="43">
        <v>34585.96</v>
      </c>
      <c r="FF9" s="42">
        <f>+FE9/FE$16</f>
        <v>0.19571054678826319</v>
      </c>
      <c r="FG9" s="43">
        <v>21531.11</v>
      </c>
      <c r="FH9" s="42">
        <f>+FG9/FG$16</f>
        <v>0.12343687412260715</v>
      </c>
      <c r="FI9" s="43">
        <v>20887.689999999999</v>
      </c>
      <c r="FJ9" s="42">
        <f>+FI9/FI$16</f>
        <v>0.12012258574489272</v>
      </c>
      <c r="FK9" s="43">
        <v>10675.27</v>
      </c>
      <c r="FL9" s="42">
        <f>+FK9/FK$16</f>
        <v>6.2528935375007158E-2</v>
      </c>
    </row>
    <row r="10" spans="1:168" ht="14" customHeight="1" x14ac:dyDescent="0.15">
      <c r="A10" s="114">
        <v>1260</v>
      </c>
      <c r="B10" s="60" t="s">
        <v>129</v>
      </c>
      <c r="C10" s="117"/>
      <c r="D10" s="43">
        <v>2792</v>
      </c>
      <c r="E10" s="40">
        <f t="shared" si="0"/>
        <v>9.9235287613328414E-3</v>
      </c>
      <c r="F10" s="43">
        <v>2792</v>
      </c>
      <c r="G10" s="40">
        <f t="shared" si="1"/>
        <v>9.0600391139281766E-3</v>
      </c>
      <c r="H10" s="43">
        <v>2792</v>
      </c>
      <c r="I10" s="40">
        <f t="shared" si="2"/>
        <v>9.6128321669052066E-3</v>
      </c>
      <c r="J10" s="43">
        <v>2792</v>
      </c>
      <c r="K10" s="40">
        <f t="shared" si="3"/>
        <v>1.1160464008283046E-2</v>
      </c>
      <c r="L10" s="43">
        <v>2792</v>
      </c>
      <c r="M10" s="40">
        <f t="shared" si="4"/>
        <v>1.2321150795484299E-2</v>
      </c>
      <c r="N10" s="43">
        <v>2792</v>
      </c>
      <c r="O10" s="40">
        <f t="shared" si="5"/>
        <v>1.0847002486030405E-2</v>
      </c>
      <c r="P10" s="43">
        <v>11139</v>
      </c>
      <c r="Q10" s="40">
        <f t="shared" si="6"/>
        <v>4.1483559956071149E-2</v>
      </c>
      <c r="R10" s="43">
        <v>9279</v>
      </c>
      <c r="S10" s="40">
        <f t="shared" si="7"/>
        <v>4.1514605275696982E-2</v>
      </c>
      <c r="T10" s="43">
        <v>9279</v>
      </c>
      <c r="U10" s="40">
        <f t="shared" si="8"/>
        <v>4.3141510990624223E-2</v>
      </c>
      <c r="V10" s="43">
        <v>9279</v>
      </c>
      <c r="W10" s="40">
        <f t="shared" si="9"/>
        <v>3.9881263091479123E-2</v>
      </c>
      <c r="X10" s="43">
        <v>7419</v>
      </c>
      <c r="Y10" s="40">
        <f t="shared" si="10"/>
        <v>3.1912528271880458E-2</v>
      </c>
      <c r="Z10" s="43">
        <v>7419</v>
      </c>
      <c r="AA10" s="40">
        <f t="shared" si="11"/>
        <v>3.1159903139279389E-2</v>
      </c>
      <c r="AB10" s="43">
        <v>7419</v>
      </c>
      <c r="AC10" s="40">
        <f t="shared" si="12"/>
        <v>2.7546834631439393E-2</v>
      </c>
      <c r="AD10" s="43">
        <v>1860</v>
      </c>
      <c r="AE10" s="40">
        <f t="shared" si="13"/>
        <v>6.9522592469066094E-3</v>
      </c>
      <c r="AF10" s="43">
        <v>1860</v>
      </c>
      <c r="AG10" s="40">
        <f t="shared" si="14"/>
        <v>7.5680914616059729E-3</v>
      </c>
      <c r="AH10" s="43">
        <v>1860</v>
      </c>
      <c r="AI10" s="40">
        <f t="shared" si="15"/>
        <v>6.8115719965581795E-3</v>
      </c>
      <c r="AJ10" s="43">
        <v>3760</v>
      </c>
      <c r="AK10" s="40">
        <f t="shared" si="16"/>
        <v>1.6837048492266936E-2</v>
      </c>
      <c r="AL10" s="43">
        <v>3760</v>
      </c>
      <c r="AM10" s="40">
        <f t="shared" si="17"/>
        <v>1.4722254296637058E-2</v>
      </c>
      <c r="AN10" s="43">
        <v>3760</v>
      </c>
      <c r="AO10" s="40">
        <f t="shared" si="18"/>
        <v>1.7290811304180597E-2</v>
      </c>
      <c r="AP10" s="43">
        <v>2820</v>
      </c>
      <c r="AQ10" s="40">
        <f t="shared" si="19"/>
        <v>9.463604888455308E-3</v>
      </c>
      <c r="AR10" s="43">
        <v>2820</v>
      </c>
      <c r="AS10" s="40">
        <f t="shared" si="20"/>
        <v>1.0409163164186276E-2</v>
      </c>
      <c r="AT10" s="43">
        <v>2820</v>
      </c>
      <c r="AU10" s="40">
        <f t="shared" si="21"/>
        <v>1.0507503475300883E-2</v>
      </c>
      <c r="AV10" s="43">
        <v>1880</v>
      </c>
      <c r="AW10" s="40">
        <f t="shared" si="22"/>
        <v>6.8621243005195795E-3</v>
      </c>
      <c r="AX10" s="43">
        <v>1880</v>
      </c>
      <c r="AY10" s="40">
        <f t="shared" si="23"/>
        <v>7.1979022249979239E-3</v>
      </c>
      <c r="AZ10" s="43">
        <v>1880</v>
      </c>
      <c r="BA10" s="40">
        <f t="shared" si="24"/>
        <v>6.590072266452046E-3</v>
      </c>
      <c r="BB10" s="43">
        <v>940</v>
      </c>
      <c r="BC10" s="40">
        <f t="shared" si="25"/>
        <v>3.1692601722884003E-3</v>
      </c>
      <c r="BD10" s="43">
        <v>940</v>
      </c>
      <c r="BE10" s="40">
        <f t="shared" si="26"/>
        <v>3.2751393336603596E-3</v>
      </c>
      <c r="BF10" s="43"/>
      <c r="BG10" s="40">
        <f t="shared" si="27"/>
        <v>0</v>
      </c>
      <c r="BH10" s="43">
        <v>1788</v>
      </c>
      <c r="BI10" s="40">
        <f t="shared" si="27"/>
        <v>7.3304717707959911E-3</v>
      </c>
      <c r="BJ10" s="43">
        <v>1788</v>
      </c>
      <c r="BK10" s="40">
        <f t="shared" si="28"/>
        <v>7.011313232300885E-3</v>
      </c>
      <c r="BL10" s="117"/>
      <c r="BM10" s="43">
        <v>1788</v>
      </c>
      <c r="BN10" s="40">
        <f t="shared" si="29"/>
        <v>7.4368358709040157E-3</v>
      </c>
      <c r="BO10" s="43">
        <v>1788</v>
      </c>
      <c r="BP10" s="40">
        <f t="shared" si="30"/>
        <v>7.4917104098615045E-3</v>
      </c>
      <c r="BQ10" s="43">
        <v>1788</v>
      </c>
      <c r="BR10" s="40">
        <f t="shared" si="31"/>
        <v>6.3235130496018775E-3</v>
      </c>
      <c r="BS10" s="43">
        <v>1788</v>
      </c>
      <c r="BT10" s="40">
        <f t="shared" si="32"/>
        <v>7.5790134404986609E-3</v>
      </c>
      <c r="BU10" s="43">
        <v>1788</v>
      </c>
      <c r="BV10" s="40">
        <f t="shared" si="33"/>
        <v>7.4294387187858147E-3</v>
      </c>
      <c r="BW10" s="43">
        <v>1788</v>
      </c>
      <c r="BX10" s="40">
        <f t="shared" si="34"/>
        <v>7.7755225766516275E-3</v>
      </c>
      <c r="BY10" s="43">
        <v>1788</v>
      </c>
      <c r="BZ10" s="40">
        <f t="shared" si="35"/>
        <v>7.0652598053694785E-3</v>
      </c>
      <c r="CA10" s="43">
        <v>1788</v>
      </c>
      <c r="CB10" s="40">
        <f t="shared" si="36"/>
        <v>6.9274269502246936E-3</v>
      </c>
      <c r="CC10" s="43">
        <v>1788</v>
      </c>
      <c r="CD10" s="40">
        <f t="shared" si="37"/>
        <v>7.3735841677106057E-3</v>
      </c>
      <c r="CE10" s="43">
        <v>1788</v>
      </c>
      <c r="CF10" s="40">
        <f t="shared" si="38"/>
        <v>7.4105275164118526E-3</v>
      </c>
      <c r="CG10" s="43">
        <v>1788</v>
      </c>
      <c r="CH10" s="40">
        <f t="shared" si="39"/>
        <v>8.1746758144397962E-3</v>
      </c>
      <c r="CI10" s="43">
        <v>1788</v>
      </c>
      <c r="CJ10" s="40">
        <f t="shared" si="40"/>
        <v>7.3997029855235649E-3</v>
      </c>
      <c r="CK10" s="43">
        <v>4246</v>
      </c>
      <c r="CL10" s="40">
        <f t="shared" si="41"/>
        <v>2.2339915119897632E-2</v>
      </c>
      <c r="CM10" s="43">
        <v>4246</v>
      </c>
      <c r="CN10" s="40">
        <f t="shared" si="42"/>
        <v>2.4370366667261674E-2</v>
      </c>
      <c r="CO10" s="43">
        <v>4246</v>
      </c>
      <c r="CP10" s="40">
        <f t="shared" si="43"/>
        <v>2.332529107035234E-2</v>
      </c>
      <c r="CQ10" s="43">
        <v>4246</v>
      </c>
      <c r="CR10" s="40">
        <f t="shared" si="44"/>
        <v>2.2557890528034211E-2</v>
      </c>
      <c r="CS10" s="43">
        <v>4246</v>
      </c>
      <c r="CT10" s="40">
        <f t="shared" si="45"/>
        <v>2.089005920014492E-2</v>
      </c>
      <c r="CU10" s="43">
        <v>4246</v>
      </c>
      <c r="CV10" s="40">
        <f t="shared" si="46"/>
        <v>2.2277766814952506E-2</v>
      </c>
      <c r="CW10" s="43">
        <v>4246</v>
      </c>
      <c r="CX10" s="40">
        <f t="shared" si="47"/>
        <v>2.3342361135353536E-2</v>
      </c>
      <c r="CY10" s="43">
        <v>4246</v>
      </c>
      <c r="CZ10" s="40">
        <f t="shared" si="48"/>
        <v>2.577278443736573E-2</v>
      </c>
      <c r="DA10" s="43">
        <v>4246</v>
      </c>
      <c r="DB10" s="40">
        <f t="shared" si="49"/>
        <v>2.0472813010795721E-2</v>
      </c>
      <c r="DC10" s="43">
        <v>4246</v>
      </c>
      <c r="DD10" s="40">
        <f t="shared" si="50"/>
        <v>1.8058052513463159E-2</v>
      </c>
      <c r="DE10" s="43">
        <v>4246</v>
      </c>
      <c r="DF10" s="40">
        <f t="shared" si="51"/>
        <v>2.4194002394556657E-2</v>
      </c>
      <c r="DG10" s="43">
        <v>4246</v>
      </c>
      <c r="DH10" s="40">
        <f t="shared" si="52"/>
        <v>2.327711903604001E-2</v>
      </c>
      <c r="DI10" s="43"/>
      <c r="DJ10" s="40"/>
      <c r="DK10" s="43"/>
      <c r="DL10" s="40"/>
      <c r="DM10" s="43"/>
      <c r="DN10" s="40"/>
      <c r="DO10" s="43"/>
      <c r="DP10" s="40"/>
      <c r="DQ10" s="43"/>
      <c r="DR10" s="40"/>
      <c r="DS10" s="43"/>
      <c r="DT10" s="40"/>
      <c r="DU10" s="43"/>
      <c r="DV10" s="40"/>
      <c r="DW10" s="43"/>
      <c r="DX10" s="40"/>
      <c r="DY10" s="43"/>
      <c r="DZ10" s="40"/>
      <c r="EA10" s="43"/>
      <c r="EB10" s="40"/>
      <c r="EC10" s="43"/>
      <c r="ED10" s="40"/>
      <c r="EE10" s="43"/>
      <c r="EF10" s="40"/>
      <c r="EG10" s="43"/>
      <c r="EH10" s="40"/>
      <c r="EI10" s="43"/>
      <c r="EJ10" s="40"/>
      <c r="EK10" s="43"/>
      <c r="EL10" s="40"/>
      <c r="EM10" s="43"/>
      <c r="EN10" s="40"/>
      <c r="EO10" s="43"/>
      <c r="EP10" s="40"/>
      <c r="EQ10" s="41"/>
      <c r="ER10" s="40"/>
      <c r="ES10" s="41"/>
      <c r="ET10" s="42"/>
      <c r="EU10" s="41"/>
      <c r="EV10" s="42"/>
      <c r="EW10" s="41"/>
      <c r="EX10" s="42"/>
      <c r="EY10" s="43"/>
      <c r="EZ10" s="42"/>
      <c r="FA10" s="43"/>
      <c r="FB10" s="42"/>
      <c r="FC10" s="43"/>
      <c r="FD10" s="42"/>
      <c r="FE10" s="43"/>
      <c r="FF10" s="42"/>
      <c r="FG10" s="43"/>
      <c r="FH10" s="42"/>
      <c r="FI10" s="43"/>
      <c r="FJ10" s="42"/>
      <c r="FK10" s="43"/>
      <c r="FL10" s="42"/>
    </row>
    <row r="11" spans="1:168" ht="14" customHeight="1" x14ac:dyDescent="0.15">
      <c r="A11" s="114">
        <v>1270</v>
      </c>
      <c r="B11" s="60" t="s">
        <v>123</v>
      </c>
      <c r="C11" s="117"/>
      <c r="D11" s="43">
        <v>935</v>
      </c>
      <c r="E11" s="40">
        <f t="shared" si="0"/>
        <v>3.3232447678532258E-3</v>
      </c>
      <c r="F11" s="43">
        <v>935</v>
      </c>
      <c r="G11" s="40">
        <f t="shared" si="1"/>
        <v>3.0340747032674945E-3</v>
      </c>
      <c r="H11" s="43">
        <v>935</v>
      </c>
      <c r="I11" s="40">
        <f t="shared" si="2"/>
        <v>3.2191970186448314E-3</v>
      </c>
      <c r="J11" s="43">
        <v>935</v>
      </c>
      <c r="K11" s="40">
        <f t="shared" si="3"/>
        <v>3.7374763064987994E-3</v>
      </c>
      <c r="L11" s="43">
        <v>935</v>
      </c>
      <c r="M11" s="40">
        <f t="shared" si="4"/>
        <v>4.1261733502069549E-3</v>
      </c>
      <c r="N11" s="43">
        <v>935</v>
      </c>
      <c r="O11" s="40">
        <f t="shared" si="5"/>
        <v>3.6325026233661995E-3</v>
      </c>
      <c r="P11" s="43">
        <v>2200</v>
      </c>
      <c r="Q11" s="40">
        <f t="shared" si="6"/>
        <v>8.1931799895283708E-3</v>
      </c>
      <c r="R11" s="43">
        <v>1650</v>
      </c>
      <c r="S11" s="40">
        <f t="shared" si="7"/>
        <v>7.3821638867227089E-3</v>
      </c>
      <c r="T11" s="43">
        <v>1650</v>
      </c>
      <c r="U11" s="40">
        <f t="shared" si="8"/>
        <v>7.6714617021801873E-3</v>
      </c>
      <c r="V11" s="43">
        <v>1650</v>
      </c>
      <c r="W11" s="40">
        <f t="shared" si="9"/>
        <v>7.0917215325940891E-3</v>
      </c>
      <c r="X11" s="43">
        <v>1100</v>
      </c>
      <c r="Y11" s="40">
        <f t="shared" si="10"/>
        <v>4.7316054857889887E-3</v>
      </c>
      <c r="Z11" s="43">
        <v>1100</v>
      </c>
      <c r="AA11" s="40">
        <f t="shared" si="11"/>
        <v>4.6200152922506168E-3</v>
      </c>
      <c r="AB11" s="43">
        <v>1100</v>
      </c>
      <c r="AC11" s="40">
        <f t="shared" si="12"/>
        <v>4.084312992934807E-3</v>
      </c>
      <c r="AD11" s="43">
        <v>550</v>
      </c>
      <c r="AE11" s="40">
        <f t="shared" si="13"/>
        <v>2.0557755837627071E-3</v>
      </c>
      <c r="AF11" s="43">
        <v>550</v>
      </c>
      <c r="AG11" s="40">
        <f t="shared" si="14"/>
        <v>2.2378765074641317E-3</v>
      </c>
      <c r="AH11" s="43">
        <v>550</v>
      </c>
      <c r="AI11" s="40">
        <f t="shared" si="15"/>
        <v>2.0141745151112896E-3</v>
      </c>
      <c r="AJ11" s="43">
        <v>2053</v>
      </c>
      <c r="AK11" s="40">
        <f t="shared" si="16"/>
        <v>9.1932075943148978E-3</v>
      </c>
      <c r="AL11" s="43">
        <v>2053</v>
      </c>
      <c r="AM11" s="40">
        <f t="shared" si="17"/>
        <v>8.0385074656903945E-3</v>
      </c>
      <c r="AN11" s="43">
        <v>2053</v>
      </c>
      <c r="AO11" s="40">
        <f t="shared" si="18"/>
        <v>9.4409669168837133E-3</v>
      </c>
      <c r="AP11" s="43">
        <v>2053</v>
      </c>
      <c r="AQ11" s="40">
        <f t="shared" si="19"/>
        <v>6.8896385943257969E-3</v>
      </c>
      <c r="AR11" s="43">
        <v>2053</v>
      </c>
      <c r="AS11" s="40">
        <f t="shared" si="20"/>
        <v>7.5780184312320663E-3</v>
      </c>
      <c r="AT11" s="43">
        <v>2053</v>
      </c>
      <c r="AU11" s="40">
        <f t="shared" si="21"/>
        <v>7.6496115726215289E-3</v>
      </c>
      <c r="AV11" s="43">
        <v>2053</v>
      </c>
      <c r="AW11" s="40">
        <f t="shared" si="22"/>
        <v>7.4935857388120728E-3</v>
      </c>
      <c r="AX11" s="43">
        <v>2053</v>
      </c>
      <c r="AY11" s="40">
        <f t="shared" si="23"/>
        <v>7.860262376553585E-3</v>
      </c>
      <c r="AZ11" s="43">
        <v>2053</v>
      </c>
      <c r="BA11" s="40">
        <f t="shared" si="24"/>
        <v>7.1964991292691755E-3</v>
      </c>
      <c r="BB11" s="43">
        <v>2053</v>
      </c>
      <c r="BC11" s="40">
        <f t="shared" si="25"/>
        <v>6.9217990784128571E-3</v>
      </c>
      <c r="BD11" s="43">
        <v>2053</v>
      </c>
      <c r="BE11" s="40">
        <f t="shared" si="26"/>
        <v>7.1530436723454445E-3</v>
      </c>
      <c r="BF11" s="43">
        <v>2053</v>
      </c>
      <c r="BG11" s="40">
        <f t="shared" si="27"/>
        <v>7.3436340708278305E-3</v>
      </c>
      <c r="BH11" s="43">
        <v>3044</v>
      </c>
      <c r="BI11" s="40">
        <f t="shared" si="27"/>
        <v>1.2479841202630312E-2</v>
      </c>
      <c r="BJ11" s="43">
        <v>3044</v>
      </c>
      <c r="BK11" s="40">
        <f t="shared" si="28"/>
        <v>1.1936486285863477E-2</v>
      </c>
      <c r="BL11" s="117"/>
      <c r="BM11" s="43">
        <v>3044</v>
      </c>
      <c r="BN11" s="40">
        <f t="shared" si="29"/>
        <v>1.2660921918921601E-2</v>
      </c>
      <c r="BO11" s="43">
        <v>3044</v>
      </c>
      <c r="BP11" s="40">
        <f t="shared" si="30"/>
        <v>1.2754343673164664E-2</v>
      </c>
      <c r="BQ11" s="43">
        <v>3044</v>
      </c>
      <c r="BR11" s="40">
        <f t="shared" si="31"/>
        <v>1.0765533402118633E-2</v>
      </c>
      <c r="BS11" s="43">
        <v>3044</v>
      </c>
      <c r="BT11" s="40">
        <f t="shared" si="32"/>
        <v>1.290297366492054E-2</v>
      </c>
      <c r="BU11" s="43">
        <v>3044</v>
      </c>
      <c r="BV11" s="40">
        <f t="shared" si="33"/>
        <v>1.2648328557038043E-2</v>
      </c>
      <c r="BW11" s="43">
        <v>3044</v>
      </c>
      <c r="BX11" s="40">
        <f t="shared" si="34"/>
        <v>1.3237522775910265E-2</v>
      </c>
      <c r="BY11" s="43">
        <v>3044</v>
      </c>
      <c r="BZ11" s="40">
        <f t="shared" si="35"/>
        <v>1.2028328214510456E-2</v>
      </c>
      <c r="CA11" s="43">
        <v>3044</v>
      </c>
      <c r="CB11" s="40">
        <f t="shared" si="36"/>
        <v>1.179367317476732E-2</v>
      </c>
      <c r="CC11" s="43">
        <v>3044</v>
      </c>
      <c r="CD11" s="40">
        <f t="shared" si="37"/>
        <v>1.2553238370531926E-2</v>
      </c>
      <c r="CE11" s="43">
        <v>3044</v>
      </c>
      <c r="CF11" s="40">
        <f t="shared" si="38"/>
        <v>1.261613297536783E-2</v>
      </c>
      <c r="CG11" s="43">
        <v>3044</v>
      </c>
      <c r="CH11" s="40">
        <f t="shared" si="39"/>
        <v>1.3917065536440012E-2</v>
      </c>
      <c r="CI11" s="43">
        <v>3044</v>
      </c>
      <c r="CJ11" s="40">
        <f t="shared" si="40"/>
        <v>1.2597704635309693E-2</v>
      </c>
      <c r="CK11" s="43">
        <v>3173</v>
      </c>
      <c r="CL11" s="40">
        <f t="shared" si="41"/>
        <v>1.6694430210889115E-2</v>
      </c>
      <c r="CM11" s="43">
        <v>3173</v>
      </c>
      <c r="CN11" s="40">
        <f t="shared" si="42"/>
        <v>1.8211769532553296E-2</v>
      </c>
      <c r="CO11" s="43">
        <v>3173</v>
      </c>
      <c r="CP11" s="40">
        <f t="shared" si="43"/>
        <v>1.743079335050117E-2</v>
      </c>
      <c r="CQ11" s="43">
        <v>3173</v>
      </c>
      <c r="CR11" s="40">
        <f t="shared" si="44"/>
        <v>1.6857321395537576E-2</v>
      </c>
      <c r="CS11" s="43">
        <v>3173</v>
      </c>
      <c r="CT11" s="40">
        <f t="shared" si="45"/>
        <v>1.5610965106467225E-2</v>
      </c>
      <c r="CU11" s="43">
        <v>3173</v>
      </c>
      <c r="CV11" s="40">
        <f t="shared" si="46"/>
        <v>1.6647987306604876E-2</v>
      </c>
      <c r="CW11" s="43">
        <v>3173</v>
      </c>
      <c r="CX11" s="40">
        <f t="shared" si="47"/>
        <v>1.7443549666150911E-2</v>
      </c>
      <c r="CY11" s="43">
        <v>3173</v>
      </c>
      <c r="CZ11" s="40">
        <f t="shared" si="48"/>
        <v>1.9259784507715844E-2</v>
      </c>
      <c r="DA11" s="43">
        <v>3173</v>
      </c>
      <c r="DB11" s="40">
        <f t="shared" si="49"/>
        <v>1.529916054716317E-2</v>
      </c>
      <c r="DC11" s="43">
        <v>3173</v>
      </c>
      <c r="DD11" s="40">
        <f t="shared" si="50"/>
        <v>1.3494630387474942E-2</v>
      </c>
      <c r="DE11" s="43">
        <v>3173</v>
      </c>
      <c r="DF11" s="40">
        <f t="shared" si="51"/>
        <v>1.8079973998570011E-2</v>
      </c>
      <c r="DG11" s="43">
        <v>3173</v>
      </c>
      <c r="DH11" s="40">
        <f t="shared" si="52"/>
        <v>1.7394794795420384E-2</v>
      </c>
      <c r="DI11" s="43"/>
      <c r="DJ11" s="40"/>
      <c r="DK11" s="43"/>
      <c r="DL11" s="40"/>
      <c r="DM11" s="43"/>
      <c r="DN11" s="40"/>
      <c r="DO11" s="43"/>
      <c r="DP11" s="40"/>
      <c r="DQ11" s="43"/>
      <c r="DR11" s="40"/>
      <c r="DS11" s="43"/>
      <c r="DT11" s="40"/>
      <c r="DU11" s="43"/>
      <c r="DV11" s="40"/>
      <c r="DW11" s="43"/>
      <c r="DX11" s="40"/>
      <c r="DY11" s="43"/>
      <c r="DZ11" s="40"/>
      <c r="EA11" s="43"/>
      <c r="EB11" s="40"/>
      <c r="EC11" s="43"/>
      <c r="ED11" s="40"/>
      <c r="EE11" s="43"/>
      <c r="EF11" s="40"/>
      <c r="EG11" s="43"/>
      <c r="EH11" s="40"/>
      <c r="EI11" s="43"/>
      <c r="EJ11" s="40"/>
      <c r="EK11" s="43"/>
      <c r="EL11" s="40"/>
      <c r="EM11" s="43"/>
      <c r="EN11" s="40"/>
      <c r="EO11" s="43"/>
      <c r="EP11" s="40"/>
      <c r="EQ11" s="41"/>
      <c r="ER11" s="40"/>
      <c r="ES11" s="41"/>
      <c r="ET11" s="42"/>
      <c r="EU11" s="41"/>
      <c r="EV11" s="42"/>
      <c r="EW11" s="41"/>
      <c r="EX11" s="42"/>
      <c r="EY11" s="43"/>
      <c r="EZ11" s="42"/>
      <c r="FA11" s="43"/>
      <c r="FB11" s="42"/>
      <c r="FC11" s="43"/>
      <c r="FD11" s="42"/>
      <c r="FE11" s="43"/>
      <c r="FF11" s="42"/>
      <c r="FG11" s="43"/>
      <c r="FH11" s="42"/>
      <c r="FI11" s="43"/>
      <c r="FJ11" s="42"/>
      <c r="FK11" s="43"/>
      <c r="FL11" s="42"/>
    </row>
    <row r="12" spans="1:168" ht="14" customHeight="1" x14ac:dyDescent="0.15">
      <c r="A12" s="114">
        <v>1499</v>
      </c>
      <c r="B12" s="60" t="s">
        <v>145</v>
      </c>
      <c r="C12" s="117"/>
      <c r="D12" s="43"/>
      <c r="E12" s="40">
        <f t="shared" si="0"/>
        <v>0</v>
      </c>
      <c r="F12" s="43"/>
      <c r="G12" s="40">
        <f t="shared" si="1"/>
        <v>0</v>
      </c>
      <c r="H12" s="43"/>
      <c r="I12" s="40">
        <f t="shared" si="2"/>
        <v>0</v>
      </c>
      <c r="J12" s="43"/>
      <c r="K12" s="40">
        <f t="shared" si="3"/>
        <v>0</v>
      </c>
      <c r="L12" s="43"/>
      <c r="M12" s="40">
        <f t="shared" si="4"/>
        <v>0</v>
      </c>
      <c r="N12" s="43"/>
      <c r="O12" s="40">
        <f t="shared" si="5"/>
        <v>0</v>
      </c>
      <c r="P12" s="43"/>
      <c r="Q12" s="40">
        <f t="shared" si="6"/>
        <v>0</v>
      </c>
      <c r="R12" s="43"/>
      <c r="S12" s="40">
        <f t="shared" si="7"/>
        <v>0</v>
      </c>
      <c r="T12" s="43"/>
      <c r="U12" s="40">
        <f t="shared" si="8"/>
        <v>0</v>
      </c>
      <c r="V12" s="43"/>
      <c r="W12" s="40">
        <f t="shared" si="9"/>
        <v>0</v>
      </c>
      <c r="X12" s="43"/>
      <c r="Y12" s="40">
        <f t="shared" si="10"/>
        <v>0</v>
      </c>
      <c r="Z12" s="43"/>
      <c r="AA12" s="40">
        <f t="shared" si="11"/>
        <v>0</v>
      </c>
      <c r="AB12" s="43"/>
      <c r="AC12" s="40">
        <f t="shared" si="12"/>
        <v>0</v>
      </c>
      <c r="AD12" s="43"/>
      <c r="AE12" s="40">
        <f t="shared" si="13"/>
        <v>0</v>
      </c>
      <c r="AF12" s="43"/>
      <c r="AG12" s="40">
        <f t="shared" si="14"/>
        <v>0</v>
      </c>
      <c r="AH12" s="43"/>
      <c r="AI12" s="40">
        <f t="shared" si="15"/>
        <v>0</v>
      </c>
      <c r="AJ12" s="43">
        <v>85.95</v>
      </c>
      <c r="AK12" s="40">
        <f t="shared" si="16"/>
        <v>3.8487880795487847E-4</v>
      </c>
      <c r="AL12" s="43"/>
      <c r="AM12" s="40">
        <f t="shared" si="17"/>
        <v>0</v>
      </c>
      <c r="AN12" s="43"/>
      <c r="AO12" s="40">
        <f t="shared" si="18"/>
        <v>0</v>
      </c>
      <c r="AP12" s="43"/>
      <c r="AQ12" s="40">
        <f t="shared" si="19"/>
        <v>0</v>
      </c>
      <c r="AR12" s="43"/>
      <c r="AS12" s="40">
        <f t="shared" si="20"/>
        <v>0</v>
      </c>
      <c r="AT12" s="43"/>
      <c r="AU12" s="40">
        <f t="shared" si="21"/>
        <v>0</v>
      </c>
      <c r="AV12" s="43"/>
      <c r="AW12" s="40">
        <f t="shared" si="22"/>
        <v>0</v>
      </c>
      <c r="AX12" s="43"/>
      <c r="AY12" s="40">
        <f t="shared" si="23"/>
        <v>0</v>
      </c>
      <c r="AZ12" s="43"/>
      <c r="BA12" s="40">
        <f t="shared" si="24"/>
        <v>0</v>
      </c>
      <c r="BB12" s="43"/>
      <c r="BC12" s="40">
        <f t="shared" si="25"/>
        <v>0</v>
      </c>
      <c r="BD12" s="43"/>
      <c r="BE12" s="40">
        <f t="shared" si="26"/>
        <v>0</v>
      </c>
      <c r="BF12" s="43"/>
      <c r="BG12" s="40">
        <f t="shared" si="27"/>
        <v>0</v>
      </c>
      <c r="BH12" s="43">
        <v>-523.44000000000005</v>
      </c>
      <c r="BI12" s="40">
        <f t="shared" si="27"/>
        <v>-2.1460079103498065E-3</v>
      </c>
      <c r="BJ12" s="43"/>
      <c r="BK12" s="40">
        <f t="shared" si="28"/>
        <v>0</v>
      </c>
      <c r="BL12" s="117"/>
      <c r="BM12" s="43"/>
      <c r="BN12" s="40"/>
      <c r="BO12" s="43"/>
      <c r="BP12" s="40"/>
      <c r="BQ12" s="43"/>
      <c r="BR12" s="40"/>
      <c r="BS12" s="43"/>
      <c r="BT12" s="40"/>
      <c r="BU12" s="43"/>
      <c r="BV12" s="40"/>
      <c r="BW12" s="43"/>
      <c r="BX12" s="40"/>
      <c r="BY12" s="43"/>
      <c r="BZ12" s="40"/>
      <c r="CA12" s="43"/>
      <c r="CB12" s="40"/>
      <c r="CC12" s="43"/>
      <c r="CD12" s="40"/>
      <c r="CE12" s="43"/>
      <c r="CF12" s="40"/>
      <c r="CG12" s="43"/>
      <c r="CH12" s="40"/>
      <c r="CI12" s="43"/>
      <c r="CJ12" s="40"/>
      <c r="CK12" s="43"/>
      <c r="CL12" s="40"/>
      <c r="CM12" s="43"/>
      <c r="CN12" s="40"/>
      <c r="CO12" s="43"/>
      <c r="CP12" s="40"/>
      <c r="CQ12" s="43"/>
      <c r="CR12" s="40"/>
      <c r="CS12" s="43"/>
      <c r="CT12" s="40"/>
      <c r="CU12" s="43"/>
      <c r="CV12" s="40"/>
      <c r="CW12" s="43"/>
      <c r="CX12" s="40"/>
      <c r="CY12" s="43"/>
      <c r="CZ12" s="40"/>
      <c r="DA12" s="43"/>
      <c r="DB12" s="40"/>
      <c r="DC12" s="43"/>
      <c r="DD12" s="40"/>
      <c r="DE12" s="43"/>
      <c r="DF12" s="40"/>
      <c r="DG12" s="43"/>
      <c r="DH12" s="40"/>
      <c r="DI12" s="43"/>
      <c r="DJ12" s="40"/>
      <c r="DK12" s="43"/>
      <c r="DL12" s="40"/>
      <c r="DM12" s="43"/>
      <c r="DN12" s="40"/>
      <c r="DO12" s="43"/>
      <c r="DP12" s="40"/>
      <c r="DQ12" s="43"/>
      <c r="DR12" s="40"/>
      <c r="DS12" s="43"/>
      <c r="DT12" s="40"/>
      <c r="DU12" s="43"/>
      <c r="DV12" s="40"/>
      <c r="DW12" s="43"/>
      <c r="DX12" s="40"/>
      <c r="DY12" s="43"/>
      <c r="DZ12" s="40"/>
      <c r="EA12" s="43"/>
      <c r="EB12" s="40"/>
      <c r="EC12" s="43"/>
      <c r="ED12" s="40"/>
      <c r="EE12" s="43"/>
      <c r="EF12" s="40"/>
      <c r="EG12" s="43"/>
      <c r="EH12" s="40"/>
      <c r="EI12" s="43"/>
      <c r="EJ12" s="40"/>
      <c r="EK12" s="43"/>
      <c r="EL12" s="40"/>
      <c r="EM12" s="43"/>
      <c r="EN12" s="40"/>
      <c r="EO12" s="43"/>
      <c r="EP12" s="40"/>
      <c r="EQ12" s="41"/>
      <c r="ER12" s="40"/>
      <c r="ES12" s="41"/>
      <c r="ET12" s="42"/>
      <c r="EU12" s="41"/>
      <c r="EV12" s="42"/>
      <c r="EW12" s="41"/>
      <c r="EX12" s="42"/>
      <c r="EY12" s="43"/>
      <c r="EZ12" s="42"/>
      <c r="FA12" s="43"/>
      <c r="FB12" s="42"/>
      <c r="FC12" s="43"/>
      <c r="FD12" s="42"/>
      <c r="FE12" s="43"/>
      <c r="FF12" s="42"/>
      <c r="FG12" s="43"/>
      <c r="FH12" s="42"/>
      <c r="FI12" s="43"/>
      <c r="FJ12" s="42"/>
      <c r="FK12" s="43"/>
      <c r="FL12" s="42"/>
    </row>
    <row r="13" spans="1:168" ht="14" customHeight="1" x14ac:dyDescent="0.15">
      <c r="B13" s="60" t="s">
        <v>8</v>
      </c>
      <c r="C13" s="117"/>
      <c r="D13" s="43"/>
      <c r="E13" s="40">
        <f t="shared" si="0"/>
        <v>0</v>
      </c>
      <c r="F13" s="43"/>
      <c r="G13" s="40">
        <f t="shared" si="1"/>
        <v>0</v>
      </c>
      <c r="H13" s="43"/>
      <c r="I13" s="40">
        <f t="shared" si="2"/>
        <v>0</v>
      </c>
      <c r="J13" s="43"/>
      <c r="K13" s="40">
        <f t="shared" si="3"/>
        <v>0</v>
      </c>
      <c r="L13" s="43"/>
      <c r="M13" s="40">
        <f t="shared" si="4"/>
        <v>0</v>
      </c>
      <c r="N13" s="43"/>
      <c r="O13" s="40">
        <f t="shared" si="5"/>
        <v>0</v>
      </c>
      <c r="P13" s="43"/>
      <c r="Q13" s="40">
        <f t="shared" si="6"/>
        <v>0</v>
      </c>
      <c r="R13" s="43"/>
      <c r="S13" s="40">
        <f t="shared" si="7"/>
        <v>0</v>
      </c>
      <c r="T13" s="43"/>
      <c r="U13" s="40">
        <f t="shared" si="8"/>
        <v>0</v>
      </c>
      <c r="V13" s="43"/>
      <c r="W13" s="40">
        <f t="shared" si="9"/>
        <v>0</v>
      </c>
      <c r="X13" s="43"/>
      <c r="Y13" s="40">
        <f t="shared" si="10"/>
        <v>0</v>
      </c>
      <c r="Z13" s="43"/>
      <c r="AA13" s="40">
        <f t="shared" si="11"/>
        <v>0</v>
      </c>
      <c r="AB13" s="43"/>
      <c r="AC13" s="40">
        <f t="shared" si="12"/>
        <v>0</v>
      </c>
      <c r="AD13" s="43"/>
      <c r="AE13" s="40">
        <f t="shared" si="13"/>
        <v>0</v>
      </c>
      <c r="AF13" s="43"/>
      <c r="AG13" s="40">
        <f t="shared" si="14"/>
        <v>0</v>
      </c>
      <c r="AH13" s="43"/>
      <c r="AI13" s="40">
        <f t="shared" si="15"/>
        <v>0</v>
      </c>
      <c r="AJ13" s="43"/>
      <c r="AK13" s="40">
        <f t="shared" si="16"/>
        <v>0</v>
      </c>
      <c r="AL13" s="43"/>
      <c r="AM13" s="40">
        <f t="shared" si="17"/>
        <v>0</v>
      </c>
      <c r="AN13" s="43"/>
      <c r="AO13" s="40">
        <f t="shared" si="18"/>
        <v>0</v>
      </c>
      <c r="AP13" s="43"/>
      <c r="AQ13" s="40">
        <f t="shared" si="19"/>
        <v>0</v>
      </c>
      <c r="AR13" s="43"/>
      <c r="AS13" s="40">
        <f t="shared" si="20"/>
        <v>0</v>
      </c>
      <c r="AT13" s="43"/>
      <c r="AU13" s="40">
        <f t="shared" si="21"/>
        <v>0</v>
      </c>
      <c r="AV13" s="43"/>
      <c r="AW13" s="40">
        <f t="shared" si="22"/>
        <v>0</v>
      </c>
      <c r="AX13" s="43"/>
      <c r="AY13" s="40">
        <f t="shared" si="23"/>
        <v>0</v>
      </c>
      <c r="AZ13" s="43"/>
      <c r="BA13" s="40">
        <f t="shared" si="24"/>
        <v>0</v>
      </c>
      <c r="BB13" s="43"/>
      <c r="BC13" s="40">
        <f t="shared" si="25"/>
        <v>0</v>
      </c>
      <c r="BD13" s="43"/>
      <c r="BE13" s="40">
        <f t="shared" si="26"/>
        <v>0</v>
      </c>
      <c r="BF13" s="43"/>
      <c r="BG13" s="40">
        <f t="shared" si="27"/>
        <v>0</v>
      </c>
      <c r="BH13" s="43"/>
      <c r="BI13" s="40">
        <f t="shared" si="27"/>
        <v>0</v>
      </c>
      <c r="BJ13" s="43"/>
      <c r="BK13" s="40">
        <f t="shared" si="28"/>
        <v>0</v>
      </c>
      <c r="BL13" s="117"/>
      <c r="BM13" s="43"/>
      <c r="BN13" s="40">
        <f>+BM13/BM$16</f>
        <v>0</v>
      </c>
      <c r="BO13" s="43">
        <v>5025</v>
      </c>
      <c r="BP13" s="40">
        <f>+BO13/BO$16</f>
        <v>2.1054723047849024E-2</v>
      </c>
      <c r="BQ13" s="43"/>
      <c r="BR13" s="40">
        <f>+BQ13/BQ$16</f>
        <v>0</v>
      </c>
      <c r="BS13" s="43"/>
      <c r="BT13" s="40">
        <f>+BS13/BS$16</f>
        <v>0</v>
      </c>
      <c r="BU13" s="106">
        <v>-6609.26</v>
      </c>
      <c r="BV13" s="40">
        <f>+BU13/BU$16</f>
        <v>-2.7462579500292135E-2</v>
      </c>
      <c r="BW13" s="43">
        <v>-35</v>
      </c>
      <c r="BX13" s="40">
        <f>+BW13/BW$16</f>
        <v>-1.5220541956532826E-4</v>
      </c>
      <c r="BY13" s="43"/>
      <c r="BZ13" s="40">
        <f>+BY13/BY$16</f>
        <v>0</v>
      </c>
      <c r="CA13" s="43"/>
      <c r="CB13" s="40">
        <f>+CA13/CA$16</f>
        <v>0</v>
      </c>
      <c r="CC13" s="43"/>
      <c r="CD13" s="40">
        <f>+CC13/CC$16</f>
        <v>0</v>
      </c>
      <c r="CE13" s="43"/>
      <c r="CF13" s="40">
        <f>+CE13/CE$16</f>
        <v>0</v>
      </c>
      <c r="CG13" s="43"/>
      <c r="CH13" s="40">
        <f>+CG13/CG$16</f>
        <v>0</v>
      </c>
      <c r="CI13" s="43"/>
      <c r="CJ13" s="40">
        <f>+CI13/CI$16</f>
        <v>0</v>
      </c>
      <c r="CK13" s="43"/>
      <c r="CL13" s="40">
        <f>+CK13/CK$16</f>
        <v>0</v>
      </c>
      <c r="CM13" s="43"/>
      <c r="CN13" s="40">
        <f>+CM13/CM$16</f>
        <v>0</v>
      </c>
      <c r="CO13" s="43"/>
      <c r="CP13" s="40">
        <f>+CO13/CO$16</f>
        <v>0</v>
      </c>
      <c r="CQ13" s="43"/>
      <c r="CR13" s="40">
        <f>+CQ13/CQ$16</f>
        <v>0</v>
      </c>
      <c r="CS13" s="43"/>
      <c r="CT13" s="40">
        <f>+CS13/CS$16</f>
        <v>0</v>
      </c>
      <c r="CU13" s="43"/>
      <c r="CV13" s="40">
        <f>+CU13/CU$16</f>
        <v>0</v>
      </c>
      <c r="CW13" s="43"/>
      <c r="CX13" s="40">
        <f>+CW13/CW$16</f>
        <v>0</v>
      </c>
      <c r="CY13" s="43"/>
      <c r="CZ13" s="40">
        <f>+CY13/CY$16</f>
        <v>0</v>
      </c>
      <c r="DA13" s="43"/>
      <c r="DB13" s="40">
        <f>+DA13/DA$16</f>
        <v>0</v>
      </c>
      <c r="DC13" s="43"/>
      <c r="DD13" s="40">
        <f>+DC13/DC$16</f>
        <v>0</v>
      </c>
      <c r="DE13" s="43"/>
      <c r="DF13" s="40">
        <f>+DE13/DE$16</f>
        <v>0</v>
      </c>
      <c r="DG13" s="43"/>
      <c r="DH13" s="40">
        <f>+DG13/DG$16</f>
        <v>0</v>
      </c>
      <c r="DI13" s="43"/>
      <c r="DJ13" s="40">
        <f>+DI13/DI$16</f>
        <v>0</v>
      </c>
      <c r="DK13" s="43"/>
      <c r="DL13" s="40">
        <f>+DK13/DK$16</f>
        <v>0</v>
      </c>
      <c r="DM13" s="43"/>
      <c r="DN13" s="40">
        <f>+DM13/DM$16</f>
        <v>0</v>
      </c>
      <c r="DO13" s="43"/>
      <c r="DP13" s="40">
        <f>+DO13/DO$16</f>
        <v>0</v>
      </c>
      <c r="DQ13" s="43"/>
      <c r="DR13" s="40">
        <f>+DQ13/DQ$16</f>
        <v>0</v>
      </c>
      <c r="DS13" s="43"/>
      <c r="DT13" s="40">
        <f>+DS13/DS$16</f>
        <v>0</v>
      </c>
      <c r="DU13" s="43"/>
      <c r="DV13" s="40">
        <f>+DU13/DU$16</f>
        <v>0</v>
      </c>
      <c r="DW13" s="43"/>
      <c r="DX13" s="40">
        <f>+DW13/DW$16</f>
        <v>0</v>
      </c>
      <c r="DY13" s="43"/>
      <c r="DZ13" s="40">
        <f>+DY13/DY$16</f>
        <v>0</v>
      </c>
      <c r="EA13" s="43"/>
      <c r="EB13" s="40">
        <f>+EA13/EA$16</f>
        <v>0</v>
      </c>
      <c r="EC13" s="43"/>
      <c r="ED13" s="40">
        <f>+EC13/EC$16</f>
        <v>0</v>
      </c>
      <c r="EE13" s="43"/>
      <c r="EF13" s="40">
        <f>+EE13/EE$16</f>
        <v>0</v>
      </c>
      <c r="EG13" s="43"/>
      <c r="EH13" s="40">
        <f>+EG13/EG$16</f>
        <v>0</v>
      </c>
      <c r="EI13" s="43"/>
      <c r="EJ13" s="40">
        <f>+EI13/EI$16</f>
        <v>0</v>
      </c>
      <c r="EK13" s="43"/>
      <c r="EL13" s="40">
        <f>+EK13/EK$16</f>
        <v>0</v>
      </c>
      <c r="EM13" s="43"/>
      <c r="EN13" s="40">
        <f>+EM13/EM$16</f>
        <v>0</v>
      </c>
      <c r="EO13" s="43"/>
      <c r="EP13" s="40">
        <f>+EO13/EO$16</f>
        <v>0</v>
      </c>
      <c r="EQ13" s="41"/>
      <c r="ER13" s="40">
        <f>+EQ13/EQ$16</f>
        <v>0</v>
      </c>
      <c r="ES13" s="41"/>
      <c r="ET13" s="42">
        <f>+ES13/ES$16</f>
        <v>0</v>
      </c>
      <c r="EU13" s="41"/>
      <c r="EV13" s="42">
        <f>+EU13/EU$16</f>
        <v>0</v>
      </c>
      <c r="EW13" s="41"/>
      <c r="EX13" s="42">
        <f>+EW13/EW$16</f>
        <v>0</v>
      </c>
      <c r="EY13" s="43"/>
      <c r="EZ13" s="42">
        <f>+EY13/EY$16</f>
        <v>0</v>
      </c>
      <c r="FA13" s="43"/>
      <c r="FB13" s="42">
        <f>+FA13/FA$16</f>
        <v>0</v>
      </c>
      <c r="FC13" s="43"/>
      <c r="FD13" s="42">
        <f>+FC13/FC$16</f>
        <v>0</v>
      </c>
      <c r="FE13" s="43">
        <v>524</v>
      </c>
      <c r="FF13" s="42">
        <f>+FE13/FE$16</f>
        <v>2.9651432696114238E-3</v>
      </c>
      <c r="FG13" s="43">
        <v>524</v>
      </c>
      <c r="FH13" s="42">
        <f>+FG13/FG$16</f>
        <v>3.004068161847956E-3</v>
      </c>
      <c r="FI13" s="43">
        <v>524</v>
      </c>
      <c r="FJ13" s="42">
        <f>+FI13/FI$16</f>
        <v>3.0134607958239418E-3</v>
      </c>
      <c r="FK13" s="43">
        <v>524</v>
      </c>
      <c r="FL13" s="42">
        <f>+FK13/FK$16</f>
        <v>3.0692584015677123E-3</v>
      </c>
    </row>
    <row r="14" spans="1:168" ht="14" customHeight="1" x14ac:dyDescent="0.15">
      <c r="B14" s="92" t="s">
        <v>9</v>
      </c>
      <c r="C14" s="118"/>
      <c r="D14" s="78">
        <f>SUM(D6:D13)</f>
        <v>281351.53000000003</v>
      </c>
      <c r="E14" s="40">
        <f t="shared" si="0"/>
        <v>1</v>
      </c>
      <c r="F14" s="78">
        <f>SUM(F6:F13)</f>
        <v>308166.43999999994</v>
      </c>
      <c r="G14" s="40">
        <f t="shared" si="1"/>
        <v>1</v>
      </c>
      <c r="H14" s="78">
        <f>SUM(H6:H13)</f>
        <v>290445.10000000003</v>
      </c>
      <c r="I14" s="40">
        <f t="shared" si="2"/>
        <v>1</v>
      </c>
      <c r="J14" s="78">
        <f>SUM(J6:J13)</f>
        <v>250168.81000000003</v>
      </c>
      <c r="K14" s="40">
        <f t="shared" si="3"/>
        <v>1</v>
      </c>
      <c r="L14" s="78">
        <f>SUM(L6:L13)</f>
        <v>226602.21</v>
      </c>
      <c r="M14" s="40">
        <f t="shared" si="4"/>
        <v>1</v>
      </c>
      <c r="N14" s="78">
        <f>SUM(N6:N13)</f>
        <v>257398.3</v>
      </c>
      <c r="O14" s="40">
        <f t="shared" si="5"/>
        <v>1</v>
      </c>
      <c r="P14" s="78">
        <f>SUM(P6:P13)</f>
        <v>268516.01</v>
      </c>
      <c r="Q14" s="40">
        <f t="shared" si="6"/>
        <v>1</v>
      </c>
      <c r="R14" s="78">
        <f>SUM(R6:R13)</f>
        <v>223511.69999999998</v>
      </c>
      <c r="S14" s="40">
        <f t="shared" si="7"/>
        <v>1</v>
      </c>
      <c r="T14" s="78">
        <f>SUM(T6:T13)</f>
        <v>215082.87</v>
      </c>
      <c r="U14" s="40">
        <f t="shared" si="8"/>
        <v>1</v>
      </c>
      <c r="V14" s="78">
        <f>SUM(V6:V13)</f>
        <v>232665.65000000002</v>
      </c>
      <c r="W14" s="40">
        <f t="shared" si="9"/>
        <v>1</v>
      </c>
      <c r="X14" s="78">
        <f>SUM(X6:X13)</f>
        <v>232479.23</v>
      </c>
      <c r="Y14" s="40">
        <f t="shared" si="10"/>
        <v>1</v>
      </c>
      <c r="Z14" s="78">
        <f>SUM(Z6:Z13)</f>
        <v>238094.45</v>
      </c>
      <c r="AA14" s="40">
        <f t="shared" si="11"/>
        <v>1</v>
      </c>
      <c r="AB14" s="78">
        <f>SUM(AB6:AB13)</f>
        <v>269323.14</v>
      </c>
      <c r="AC14" s="40">
        <f t="shared" si="12"/>
        <v>1</v>
      </c>
      <c r="AD14" s="78">
        <f>SUM(AD6:AD13)</f>
        <v>267538.93</v>
      </c>
      <c r="AE14" s="40">
        <f t="shared" si="13"/>
        <v>1</v>
      </c>
      <c r="AF14" s="78">
        <f>SUM(AF6:AF13)</f>
        <v>245768.7</v>
      </c>
      <c r="AG14" s="40">
        <f t="shared" si="14"/>
        <v>1</v>
      </c>
      <c r="AH14" s="78">
        <f>SUM(AH6:AH13)</f>
        <v>273064.71999999997</v>
      </c>
      <c r="AI14" s="40">
        <f t="shared" si="15"/>
        <v>1</v>
      </c>
      <c r="AJ14" s="78">
        <f>SUM(AJ6:AJ13)</f>
        <v>223317.05000000002</v>
      </c>
      <c r="AK14" s="40">
        <f t="shared" si="16"/>
        <v>1</v>
      </c>
      <c r="AL14" s="78">
        <f>SUM(AL6:AL13)</f>
        <v>255395.66999999998</v>
      </c>
      <c r="AM14" s="40">
        <f t="shared" si="17"/>
        <v>1</v>
      </c>
      <c r="AN14" s="78">
        <f>SUM(AN6:AN13)</f>
        <v>217456.54</v>
      </c>
      <c r="AO14" s="40">
        <f t="shared" si="18"/>
        <v>1</v>
      </c>
      <c r="AP14" s="78">
        <f>SUM(AP6:AP13)</f>
        <v>297983.7</v>
      </c>
      <c r="AQ14" s="40">
        <f t="shared" si="19"/>
        <v>1</v>
      </c>
      <c r="AR14" s="78">
        <f>SUM(AR6:AR13)</f>
        <v>270915.15000000002</v>
      </c>
      <c r="AS14" s="40">
        <f t="shared" si="20"/>
        <v>1</v>
      </c>
      <c r="AT14" s="78">
        <f>SUM(AT6:AT13)</f>
        <v>268379.64</v>
      </c>
      <c r="AU14" s="40">
        <f t="shared" si="21"/>
        <v>1</v>
      </c>
      <c r="AV14" s="78">
        <f>SUM(AV6:AV13)</f>
        <v>273967.64</v>
      </c>
      <c r="AW14" s="40">
        <f t="shared" si="22"/>
        <v>1</v>
      </c>
      <c r="AX14" s="78">
        <f>SUM(AX6:AX13)</f>
        <v>261187.21</v>
      </c>
      <c r="AY14" s="40">
        <f t="shared" si="23"/>
        <v>1</v>
      </c>
      <c r="AZ14" s="78">
        <f>SUM(AZ6:AZ13)</f>
        <v>285277.59999999998</v>
      </c>
      <c r="BA14" s="40">
        <f t="shared" si="24"/>
        <v>1</v>
      </c>
      <c r="BB14" s="78">
        <f>SUM(BB6:BB13)</f>
        <v>296599.19</v>
      </c>
      <c r="BC14" s="40">
        <f t="shared" si="25"/>
        <v>1</v>
      </c>
      <c r="BD14" s="78">
        <f>SUM(BD6:BD13)</f>
        <v>287010.69</v>
      </c>
      <c r="BE14" s="40">
        <f t="shared" si="26"/>
        <v>1</v>
      </c>
      <c r="BF14" s="78">
        <f>SUM(BF6:BF13)</f>
        <v>279561.86</v>
      </c>
      <c r="BG14" s="40">
        <f t="shared" si="27"/>
        <v>1</v>
      </c>
      <c r="BH14" s="78">
        <f>SUM(BH6:BH13)</f>
        <v>243913.36</v>
      </c>
      <c r="BI14" s="40">
        <f t="shared" si="27"/>
        <v>1</v>
      </c>
      <c r="BJ14" s="78">
        <f>SUM(BJ6:BJ13)</f>
        <v>255016.41999999998</v>
      </c>
      <c r="BK14" s="40">
        <f t="shared" si="28"/>
        <v>1</v>
      </c>
      <c r="BL14" s="118"/>
      <c r="BM14" s="78">
        <f>SUM(BM6:BM13)</f>
        <v>240424.83000000002</v>
      </c>
      <c r="BN14" s="40">
        <f>+BM14/BM$16</f>
        <v>1</v>
      </c>
      <c r="BO14" s="78">
        <f>SUM(BO6:BO13)</f>
        <v>238663.79</v>
      </c>
      <c r="BP14" s="40">
        <f>+BO14/BO$16</f>
        <v>1</v>
      </c>
      <c r="BQ14" s="78">
        <f>SUM(BQ6:BQ13)</f>
        <v>282754.21999999997</v>
      </c>
      <c r="BR14" s="40">
        <f>+BQ14/BQ$16</f>
        <v>1</v>
      </c>
      <c r="BS14" s="78">
        <f>SUM(BS6:BS13)</f>
        <v>235914.61000000002</v>
      </c>
      <c r="BT14" s="40">
        <f>+BS14/BS$16</f>
        <v>1</v>
      </c>
      <c r="BU14" s="78">
        <f>SUM(BU6:BU13)</f>
        <v>240664.20999999996</v>
      </c>
      <c r="BV14" s="40">
        <f>+BU14/BU$16</f>
        <v>1</v>
      </c>
      <c r="BW14" s="78">
        <f>SUM(BW6:BW13)</f>
        <v>229952.39</v>
      </c>
      <c r="BX14" s="40">
        <f>+BW14/BW$16</f>
        <v>1</v>
      </c>
      <c r="BY14" s="78">
        <f>SUM(BY6:BY13)</f>
        <v>253069.25</v>
      </c>
      <c r="BZ14" s="40">
        <f>+BY14/BY$16</f>
        <v>1</v>
      </c>
      <c r="CA14" s="78">
        <f>SUM(CA6:CA13)</f>
        <v>258104.49000000002</v>
      </c>
      <c r="CB14" s="40">
        <f>+CA14/CA$16</f>
        <v>1</v>
      </c>
      <c r="CC14" s="78">
        <f>SUM(CC6:CC13)</f>
        <v>242487.22999999998</v>
      </c>
      <c r="CD14" s="40">
        <f>+CC14/CC$16</f>
        <v>1</v>
      </c>
      <c r="CE14" s="78">
        <f>SUM(CE6:CE13)</f>
        <v>241278.37</v>
      </c>
      <c r="CF14" s="40">
        <f>+CE14/CE$16</f>
        <v>1</v>
      </c>
      <c r="CG14" s="78">
        <f>SUM(CG6:CG13)</f>
        <v>218724.27000000002</v>
      </c>
      <c r="CH14" s="40">
        <f>+CG14/CG$16</f>
        <v>1</v>
      </c>
      <c r="CI14" s="78">
        <f>SUM(CI6:CI13)</f>
        <v>241631.32</v>
      </c>
      <c r="CJ14" s="40">
        <f>+CI14/CI$16</f>
        <v>1</v>
      </c>
      <c r="CK14" s="78">
        <f>SUM(CK6:CK13)</f>
        <v>190063.38999999998</v>
      </c>
      <c r="CL14" s="40">
        <f>+CK14/CK$16</f>
        <v>1</v>
      </c>
      <c r="CM14" s="78">
        <f>SUM(CM6:CM13)</f>
        <v>174227.99</v>
      </c>
      <c r="CN14" s="40">
        <f>+CM14/CM$16</f>
        <v>1</v>
      </c>
      <c r="CO14" s="78">
        <f>SUM(CO6:CO13)</f>
        <v>182034.17</v>
      </c>
      <c r="CP14" s="40">
        <f>+CO14/CO$16</f>
        <v>1</v>
      </c>
      <c r="CQ14" s="78">
        <f>SUM(CQ6:CQ13)</f>
        <v>188226.81999999998</v>
      </c>
      <c r="CR14" s="40">
        <f>+CQ14/CQ$16</f>
        <v>1</v>
      </c>
      <c r="CS14" s="78">
        <f>SUM(CS6:CS13)</f>
        <v>203254.57</v>
      </c>
      <c r="CT14" s="40">
        <f>+CS14/CS$16</f>
        <v>1</v>
      </c>
      <c r="CU14" s="78">
        <f>SUM(CU6:CU13)</f>
        <v>190593.61</v>
      </c>
      <c r="CV14" s="40">
        <f>+CU14/CU$16</f>
        <v>1</v>
      </c>
      <c r="CW14" s="78">
        <f>SUM(CW6:CW13)</f>
        <v>181901.05</v>
      </c>
      <c r="CX14" s="40">
        <f>+CW14/CW$16</f>
        <v>1</v>
      </c>
      <c r="CY14" s="78">
        <f>SUM(CY6:CY13)</f>
        <v>164747.43</v>
      </c>
      <c r="CZ14" s="40">
        <f>+CY14/CY$16</f>
        <v>1</v>
      </c>
      <c r="DA14" s="78">
        <f>SUM(DA6:DA13)</f>
        <v>207397</v>
      </c>
      <c r="DB14" s="40">
        <f>+DA14/DA$16</f>
        <v>1</v>
      </c>
      <c r="DC14" s="78">
        <f>SUM(DC6:DC13)</f>
        <v>235130.56</v>
      </c>
      <c r="DD14" s="40">
        <f>+DC14/DC$16</f>
        <v>1</v>
      </c>
      <c r="DE14" s="78">
        <f>SUM(DE6:DE13)</f>
        <v>175498.04</v>
      </c>
      <c r="DF14" s="40">
        <f>+DE14/DE$16</f>
        <v>1</v>
      </c>
      <c r="DG14" s="78">
        <f>SUM(DG6:DG13)</f>
        <v>182410.88999999998</v>
      </c>
      <c r="DH14" s="40">
        <f>+DG14/DG$16</f>
        <v>1</v>
      </c>
      <c r="DI14" s="78">
        <f>SUM(DI6:DI13)</f>
        <v>191780.96999999997</v>
      </c>
      <c r="DJ14" s="40">
        <f>+DI14/DI$16</f>
        <v>1</v>
      </c>
      <c r="DK14" s="78">
        <f>SUM(DK6:DK13)</f>
        <v>178508.65</v>
      </c>
      <c r="DL14" s="40">
        <f>+DK14/DK$16</f>
        <v>1</v>
      </c>
      <c r="DM14" s="78">
        <f>SUM(DM6:DM13)</f>
        <v>174027.26</v>
      </c>
      <c r="DN14" s="40">
        <f>+DM14/DM$16</f>
        <v>1</v>
      </c>
      <c r="DO14" s="78">
        <f>SUM(DO6:DO13)</f>
        <v>187865.79</v>
      </c>
      <c r="DP14" s="40">
        <f>+DO14/DO$16</f>
        <v>1</v>
      </c>
      <c r="DQ14" s="78">
        <f>SUM(DQ6:DQ13)</f>
        <v>185580.13</v>
      </c>
      <c r="DR14" s="40">
        <f>+DQ14/DQ$16</f>
        <v>1</v>
      </c>
      <c r="DS14" s="78">
        <f>SUM(DS6:DS13)</f>
        <v>184232.43</v>
      </c>
      <c r="DT14" s="40">
        <f>+DS14/DS$16</f>
        <v>1</v>
      </c>
      <c r="DU14" s="78">
        <f>SUM(DU6:DU13)</f>
        <v>184726.13</v>
      </c>
      <c r="DV14" s="40">
        <f>+DU14/DU$16</f>
        <v>1</v>
      </c>
      <c r="DW14" s="78">
        <f>SUM(DW6:DW13)</f>
        <v>184200.88</v>
      </c>
      <c r="DX14" s="40">
        <f>+DW14/DW$16</f>
        <v>1</v>
      </c>
      <c r="DY14" s="78">
        <f>SUM(DY6:DY13)</f>
        <v>178488.13</v>
      </c>
      <c r="DZ14" s="40">
        <f>+DY14/DY$16</f>
        <v>1</v>
      </c>
      <c r="EA14" s="78">
        <f>SUM(EA6:EA13)</f>
        <v>171300.93</v>
      </c>
      <c r="EB14" s="40">
        <f>+EA14/EA$16</f>
        <v>1</v>
      </c>
      <c r="EC14" s="78">
        <f>SUM(EC6:EC13)</f>
        <v>167999.98</v>
      </c>
      <c r="ED14" s="40">
        <f>+EC14/EC$16</f>
        <v>1</v>
      </c>
      <c r="EE14" s="78">
        <f>SUM(EE6:EE13)</f>
        <v>165401.82</v>
      </c>
      <c r="EF14" s="40">
        <f>+EE14/EE$16</f>
        <v>1</v>
      </c>
      <c r="EG14" s="78">
        <f>SUM(EG6:EG13)</f>
        <v>128136.49000000002</v>
      </c>
      <c r="EH14" s="40">
        <f>+EG14/EG$16</f>
        <v>1</v>
      </c>
      <c r="EI14" s="78">
        <f>SUM(EI6:EI13)</f>
        <v>173174.02999999997</v>
      </c>
      <c r="EJ14" s="40">
        <f>+EI14/EI$16</f>
        <v>1</v>
      </c>
      <c r="EK14" s="78">
        <f>SUM(EK6:EK13)</f>
        <v>174983.74000000002</v>
      </c>
      <c r="EL14" s="40">
        <f>+EK14/EK$16</f>
        <v>1</v>
      </c>
      <c r="EM14" s="78">
        <f>SUM(EM6:EM13)</f>
        <v>169293.40999999997</v>
      </c>
      <c r="EN14" s="40">
        <f>+EM14/EM$16</f>
        <v>1</v>
      </c>
      <c r="EO14" s="78">
        <f>SUM(EO6:EO13)</f>
        <v>183521.17</v>
      </c>
      <c r="EP14" s="40">
        <f>+EO14/EO$16</f>
        <v>1</v>
      </c>
      <c r="EQ14" s="48">
        <f>SUM(EQ6:EQ13)</f>
        <v>189403.07</v>
      </c>
      <c r="ER14" s="40">
        <f>+EQ14/EQ$16</f>
        <v>1</v>
      </c>
      <c r="ES14" s="49">
        <f>SUM(ES6:ES13)</f>
        <v>208056.32000000001</v>
      </c>
      <c r="ET14" s="42">
        <f>+ES14/ES$16</f>
        <v>1</v>
      </c>
      <c r="EU14" s="49">
        <f>SUM(EU6:EU13)</f>
        <v>152329.28</v>
      </c>
      <c r="EV14" s="42">
        <f>+EU14/EU$16</f>
        <v>1</v>
      </c>
      <c r="EW14" s="49">
        <f>SUM(EW6:EW13)</f>
        <v>191005.5</v>
      </c>
      <c r="EX14" s="42">
        <f>+EW14/EW$16</f>
        <v>1</v>
      </c>
      <c r="EY14" s="50">
        <f>SUM(EY6:EY13)</f>
        <v>186901.28</v>
      </c>
      <c r="EZ14" s="42">
        <f>+EY14/EY$16</f>
        <v>1</v>
      </c>
      <c r="FA14" s="50">
        <f>SUM(FA6:FA13)</f>
        <v>168883.90999999997</v>
      </c>
      <c r="FB14" s="42">
        <f>+FA14/FA$16</f>
        <v>1</v>
      </c>
      <c r="FC14" s="50">
        <f>SUM(FC6:FC13)</f>
        <v>183113.28999999998</v>
      </c>
      <c r="FD14" s="42">
        <f>+FC14/FC$16</f>
        <v>1</v>
      </c>
      <c r="FE14" s="50">
        <f>SUM(FE6:FE13)</f>
        <v>176719.96</v>
      </c>
      <c r="FF14" s="42">
        <f>+FE14/FE$16</f>
        <v>1</v>
      </c>
      <c r="FG14" s="50">
        <f>SUM(FG6:FG13)</f>
        <v>174430.13</v>
      </c>
      <c r="FH14" s="42">
        <f>+FG14/FG$16</f>
        <v>1</v>
      </c>
      <c r="FI14" s="50">
        <f>SUM(FI6:FI13)</f>
        <v>173886.44999999998</v>
      </c>
      <c r="FJ14" s="42">
        <f>+FI14/FI$16</f>
        <v>1</v>
      </c>
      <c r="FK14" s="50">
        <f>SUM(FK6:FK13)</f>
        <v>170725.27999999997</v>
      </c>
      <c r="FL14" s="42">
        <f>+FK14/FK$16</f>
        <v>1</v>
      </c>
    </row>
    <row r="15" spans="1:168" ht="14" customHeight="1" x14ac:dyDescent="0.15">
      <c r="B15" s="92" t="s">
        <v>10</v>
      </c>
      <c r="C15" s="118"/>
      <c r="D15" s="43"/>
      <c r="E15" s="40"/>
      <c r="F15" s="43"/>
      <c r="G15" s="40"/>
      <c r="H15" s="43"/>
      <c r="I15" s="40"/>
      <c r="J15" s="43"/>
      <c r="K15" s="40"/>
      <c r="L15" s="43"/>
      <c r="M15" s="40"/>
      <c r="N15" s="43"/>
      <c r="O15" s="40"/>
      <c r="P15" s="43"/>
      <c r="Q15" s="40"/>
      <c r="R15" s="43"/>
      <c r="S15" s="40"/>
      <c r="T15" s="43"/>
      <c r="U15" s="40"/>
      <c r="V15" s="43"/>
      <c r="W15" s="40"/>
      <c r="X15" s="43"/>
      <c r="Y15" s="40"/>
      <c r="Z15" s="43"/>
      <c r="AA15" s="40"/>
      <c r="AB15" s="43"/>
      <c r="AC15" s="40"/>
      <c r="AD15" s="43"/>
      <c r="AE15" s="40"/>
      <c r="AF15" s="43"/>
      <c r="AG15" s="40"/>
      <c r="AH15" s="43"/>
      <c r="AI15" s="40"/>
      <c r="AJ15" s="43"/>
      <c r="AK15" s="40"/>
      <c r="AL15" s="43"/>
      <c r="AM15" s="40"/>
      <c r="AN15" s="43"/>
      <c r="AO15" s="40"/>
      <c r="AP15" s="43"/>
      <c r="AQ15" s="40"/>
      <c r="AR15" s="43"/>
      <c r="AS15" s="40"/>
      <c r="AT15" s="43"/>
      <c r="AU15" s="40"/>
      <c r="AV15" s="43"/>
      <c r="AW15" s="40"/>
      <c r="AX15" s="43"/>
      <c r="AY15" s="40"/>
      <c r="AZ15" s="43"/>
      <c r="BA15" s="40"/>
      <c r="BB15" s="43"/>
      <c r="BC15" s="40"/>
      <c r="BD15" s="43"/>
      <c r="BE15" s="40"/>
      <c r="BF15" s="43"/>
      <c r="BG15" s="40"/>
      <c r="BH15" s="43"/>
      <c r="BI15" s="40"/>
      <c r="BJ15" s="43"/>
      <c r="BK15" s="40"/>
      <c r="BL15" s="118"/>
      <c r="BM15" s="43"/>
      <c r="BN15" s="40"/>
      <c r="BO15" s="43"/>
      <c r="BP15" s="40"/>
      <c r="BQ15" s="43"/>
      <c r="BR15" s="40"/>
      <c r="BS15" s="43"/>
      <c r="BT15" s="40"/>
      <c r="BU15" s="43"/>
      <c r="BV15" s="40"/>
      <c r="BW15" s="43"/>
      <c r="BX15" s="40"/>
      <c r="BY15" s="43"/>
      <c r="BZ15" s="40"/>
      <c r="CA15" s="43"/>
      <c r="CB15" s="40"/>
      <c r="CC15" s="43"/>
      <c r="CD15" s="40"/>
      <c r="CE15" s="43"/>
      <c r="CF15" s="40"/>
      <c r="CG15" s="43"/>
      <c r="CH15" s="40"/>
      <c r="CI15" s="43"/>
      <c r="CJ15" s="40"/>
      <c r="CK15" s="43"/>
      <c r="CL15" s="40"/>
      <c r="CM15" s="43"/>
      <c r="CN15" s="40"/>
      <c r="CO15" s="43"/>
      <c r="CP15" s="40"/>
      <c r="CQ15" s="43"/>
      <c r="CR15" s="40"/>
      <c r="CS15" s="43"/>
      <c r="CT15" s="40"/>
      <c r="CU15" s="43"/>
      <c r="CV15" s="40"/>
      <c r="CW15" s="43"/>
      <c r="CX15" s="40"/>
      <c r="CY15" s="43"/>
      <c r="CZ15" s="40"/>
      <c r="DA15" s="43"/>
      <c r="DB15" s="40"/>
      <c r="DC15" s="43"/>
      <c r="DD15" s="40"/>
      <c r="DE15" s="43"/>
      <c r="DF15" s="40"/>
      <c r="DG15" s="43"/>
      <c r="DH15" s="40"/>
      <c r="DI15" s="43"/>
      <c r="DJ15" s="40"/>
      <c r="DK15" s="43"/>
      <c r="DL15" s="40"/>
      <c r="DM15" s="43"/>
      <c r="DN15" s="40"/>
      <c r="DO15" s="43"/>
      <c r="DP15" s="40"/>
      <c r="DQ15" s="43"/>
      <c r="DR15" s="40"/>
      <c r="DS15" s="43"/>
      <c r="DT15" s="40"/>
      <c r="DU15" s="43"/>
      <c r="DV15" s="40"/>
      <c r="DW15" s="43"/>
      <c r="DX15" s="40"/>
      <c r="DY15" s="43"/>
      <c r="DZ15" s="40"/>
      <c r="EA15" s="43"/>
      <c r="EB15" s="40">
        <f>+EA15/EA$16</f>
        <v>0</v>
      </c>
      <c r="EC15" s="43">
        <v>0</v>
      </c>
      <c r="ED15" s="40">
        <f>+EC15/EC$16</f>
        <v>0</v>
      </c>
      <c r="EE15" s="43">
        <v>0</v>
      </c>
      <c r="EF15" s="40">
        <f>+EE15/EE$16</f>
        <v>0</v>
      </c>
      <c r="EG15" s="43">
        <v>0</v>
      </c>
      <c r="EH15" s="40">
        <f>+EG15/EG$16</f>
        <v>0</v>
      </c>
      <c r="EI15" s="43">
        <v>0</v>
      </c>
      <c r="EJ15" s="40">
        <f>+EI15/EI$16</f>
        <v>0</v>
      </c>
      <c r="EK15" s="43">
        <v>0</v>
      </c>
      <c r="EL15" s="40">
        <f>+EK15/EK$16</f>
        <v>0</v>
      </c>
      <c r="EM15" s="43">
        <v>0</v>
      </c>
      <c r="EN15" s="40">
        <f>+EM15/EM$16</f>
        <v>0</v>
      </c>
      <c r="EO15" s="43">
        <v>0</v>
      </c>
      <c r="EP15" s="40">
        <f>+EO15/EO$16</f>
        <v>0</v>
      </c>
      <c r="EQ15" s="41">
        <v>0</v>
      </c>
      <c r="ER15" s="40">
        <f>+EQ15/EQ$16</f>
        <v>0</v>
      </c>
      <c r="ES15" s="41">
        <v>0</v>
      </c>
      <c r="ET15" s="42">
        <f>+ES15/ES$16</f>
        <v>0</v>
      </c>
      <c r="EU15" s="41">
        <v>0</v>
      </c>
      <c r="EV15" s="42">
        <f>+EU15/EU$16</f>
        <v>0</v>
      </c>
      <c r="EW15" s="41">
        <v>0</v>
      </c>
      <c r="EX15" s="42">
        <f>+EW15/EW$16</f>
        <v>0</v>
      </c>
      <c r="EY15" s="43">
        <v>0</v>
      </c>
      <c r="EZ15" s="42">
        <f>+EY15/EY$16</f>
        <v>0</v>
      </c>
      <c r="FA15" s="43">
        <v>0</v>
      </c>
      <c r="FB15" s="42">
        <f>+FA15/FA$16</f>
        <v>0</v>
      </c>
      <c r="FC15" s="43">
        <v>0</v>
      </c>
      <c r="FD15" s="42">
        <f>+FC15/FC$16</f>
        <v>0</v>
      </c>
      <c r="FE15" s="43">
        <v>0</v>
      </c>
      <c r="FF15" s="42">
        <f>+FE15/FE$16</f>
        <v>0</v>
      </c>
      <c r="FG15" s="43">
        <v>0</v>
      </c>
      <c r="FH15" s="42">
        <f>+FG15/FG$16</f>
        <v>0</v>
      </c>
      <c r="FI15" s="43">
        <v>0</v>
      </c>
      <c r="FJ15" s="42">
        <f>+FI15/FI$16</f>
        <v>0</v>
      </c>
      <c r="FK15" s="43">
        <v>0</v>
      </c>
      <c r="FL15" s="42">
        <f>+FK15/FK$16</f>
        <v>0</v>
      </c>
    </row>
    <row r="16" spans="1:168" ht="14" customHeight="1" x14ac:dyDescent="0.15">
      <c r="B16" s="92" t="s">
        <v>11</v>
      </c>
      <c r="C16" s="118"/>
      <c r="D16" s="82">
        <f t="shared" ref="D16:E16" si="53">+D15+D14</f>
        <v>281351.53000000003</v>
      </c>
      <c r="E16" s="83">
        <f t="shared" si="53"/>
        <v>1</v>
      </c>
      <c r="F16" s="82">
        <f t="shared" ref="F16:G16" si="54">+F15+F14</f>
        <v>308166.43999999994</v>
      </c>
      <c r="G16" s="83">
        <f t="shared" si="54"/>
        <v>1</v>
      </c>
      <c r="H16" s="82">
        <f t="shared" ref="H16:I16" si="55">+H15+H14</f>
        <v>290445.10000000003</v>
      </c>
      <c r="I16" s="83">
        <f t="shared" si="55"/>
        <v>1</v>
      </c>
      <c r="J16" s="82">
        <f t="shared" ref="J16:K16" si="56">+J15+J14</f>
        <v>250168.81000000003</v>
      </c>
      <c r="K16" s="83">
        <f t="shared" si="56"/>
        <v>1</v>
      </c>
      <c r="L16" s="82">
        <f t="shared" ref="L16:M16" si="57">+L15+L14</f>
        <v>226602.21</v>
      </c>
      <c r="M16" s="83">
        <f t="shared" si="57"/>
        <v>1</v>
      </c>
      <c r="N16" s="82">
        <f t="shared" ref="N16:O16" si="58">+N15+N14</f>
        <v>257398.3</v>
      </c>
      <c r="O16" s="83">
        <f t="shared" si="58"/>
        <v>1</v>
      </c>
      <c r="P16" s="82">
        <f t="shared" ref="P16:Q16" si="59">+P15+P14</f>
        <v>268516.01</v>
      </c>
      <c r="Q16" s="83">
        <f t="shared" si="59"/>
        <v>1</v>
      </c>
      <c r="R16" s="82">
        <f t="shared" ref="R16:S16" si="60">+R15+R14</f>
        <v>223511.69999999998</v>
      </c>
      <c r="S16" s="83">
        <f t="shared" si="60"/>
        <v>1</v>
      </c>
      <c r="T16" s="82">
        <f t="shared" ref="T16:U16" si="61">+T15+T14</f>
        <v>215082.87</v>
      </c>
      <c r="U16" s="83">
        <f t="shared" si="61"/>
        <v>1</v>
      </c>
      <c r="V16" s="82">
        <f t="shared" ref="V16:W16" si="62">+V15+V14</f>
        <v>232665.65000000002</v>
      </c>
      <c r="W16" s="83">
        <f t="shared" si="62"/>
        <v>1</v>
      </c>
      <c r="X16" s="82">
        <f t="shared" ref="X16:Y16" si="63">+X15+X14</f>
        <v>232479.23</v>
      </c>
      <c r="Y16" s="83">
        <f t="shared" si="63"/>
        <v>1</v>
      </c>
      <c r="Z16" s="82">
        <f t="shared" ref="Z16:AA16" si="64">+Z15+Z14</f>
        <v>238094.45</v>
      </c>
      <c r="AA16" s="83">
        <f t="shared" si="64"/>
        <v>1</v>
      </c>
      <c r="AB16" s="82">
        <f t="shared" ref="AB16:AE16" si="65">+AB15+AB14</f>
        <v>269323.14</v>
      </c>
      <c r="AC16" s="83">
        <f t="shared" si="65"/>
        <v>1</v>
      </c>
      <c r="AD16" s="82">
        <f t="shared" si="65"/>
        <v>267538.93</v>
      </c>
      <c r="AE16" s="83">
        <f t="shared" si="65"/>
        <v>1</v>
      </c>
      <c r="AF16" s="82">
        <f t="shared" ref="AF16:AG16" si="66">+AF15+AF14</f>
        <v>245768.7</v>
      </c>
      <c r="AG16" s="83">
        <f t="shared" si="66"/>
        <v>1</v>
      </c>
      <c r="AH16" s="82">
        <f t="shared" ref="AH16:AI16" si="67">+AH15+AH14</f>
        <v>273064.71999999997</v>
      </c>
      <c r="AI16" s="83">
        <f t="shared" si="67"/>
        <v>1</v>
      </c>
      <c r="AJ16" s="82">
        <f t="shared" ref="AJ16:AK16" si="68">+AJ15+AJ14</f>
        <v>223317.05000000002</v>
      </c>
      <c r="AK16" s="83">
        <f t="shared" si="68"/>
        <v>1</v>
      </c>
      <c r="AL16" s="82">
        <f t="shared" ref="AL16:AN16" si="69">+AL15+AL14</f>
        <v>255395.66999999998</v>
      </c>
      <c r="AM16" s="83">
        <f t="shared" ref="AM16:AO16" si="70">+AM15+AM14</f>
        <v>1</v>
      </c>
      <c r="AN16" s="82">
        <f t="shared" si="69"/>
        <v>217456.54</v>
      </c>
      <c r="AO16" s="83">
        <f t="shared" si="70"/>
        <v>1</v>
      </c>
      <c r="AP16" s="82">
        <f t="shared" ref="AP16" si="71">+AP15+AP14</f>
        <v>297983.7</v>
      </c>
      <c r="AQ16" s="83">
        <f t="shared" ref="AQ16" si="72">+AQ15+AQ14</f>
        <v>1</v>
      </c>
      <c r="AR16" s="82">
        <f t="shared" ref="AR16:AW16" si="73">+AR15+AR14</f>
        <v>270915.15000000002</v>
      </c>
      <c r="AS16" s="83">
        <f t="shared" si="73"/>
        <v>1</v>
      </c>
      <c r="AT16" s="82">
        <f t="shared" si="73"/>
        <v>268379.64</v>
      </c>
      <c r="AU16" s="83">
        <f t="shared" si="73"/>
        <v>1</v>
      </c>
      <c r="AV16" s="82">
        <f t="shared" si="73"/>
        <v>273967.64</v>
      </c>
      <c r="AW16" s="83">
        <f t="shared" si="73"/>
        <v>1</v>
      </c>
      <c r="AX16" s="82">
        <f t="shared" ref="AX16:BC16" si="74">+AX15+AX14</f>
        <v>261187.21</v>
      </c>
      <c r="AY16" s="83">
        <f t="shared" si="74"/>
        <v>1</v>
      </c>
      <c r="AZ16" s="82">
        <f t="shared" si="74"/>
        <v>285277.59999999998</v>
      </c>
      <c r="BA16" s="83">
        <f t="shared" si="74"/>
        <v>1</v>
      </c>
      <c r="BB16" s="82">
        <f t="shared" si="74"/>
        <v>296599.19</v>
      </c>
      <c r="BC16" s="83">
        <f t="shared" si="74"/>
        <v>1</v>
      </c>
      <c r="BD16" s="82">
        <f t="shared" ref="BD16:BK16" si="75">+BD15+BD14</f>
        <v>287010.69</v>
      </c>
      <c r="BE16" s="83">
        <f t="shared" si="75"/>
        <v>1</v>
      </c>
      <c r="BF16" s="82">
        <f t="shared" si="75"/>
        <v>279561.86</v>
      </c>
      <c r="BG16" s="83">
        <f t="shared" si="75"/>
        <v>1</v>
      </c>
      <c r="BH16" s="82">
        <f t="shared" si="75"/>
        <v>243913.36</v>
      </c>
      <c r="BI16" s="83">
        <f t="shared" si="75"/>
        <v>1</v>
      </c>
      <c r="BJ16" s="82">
        <f t="shared" si="75"/>
        <v>255016.41999999998</v>
      </c>
      <c r="BK16" s="83">
        <f t="shared" si="75"/>
        <v>1</v>
      </c>
      <c r="BL16" s="118"/>
      <c r="BM16" s="82">
        <f t="shared" ref="BM16:BT16" si="76">+BM15+BM14</f>
        <v>240424.83000000002</v>
      </c>
      <c r="BN16" s="83">
        <f t="shared" si="76"/>
        <v>1</v>
      </c>
      <c r="BO16" s="82">
        <f t="shared" si="76"/>
        <v>238663.79</v>
      </c>
      <c r="BP16" s="83">
        <f t="shared" si="76"/>
        <v>1</v>
      </c>
      <c r="BQ16" s="82">
        <f t="shared" si="76"/>
        <v>282754.21999999997</v>
      </c>
      <c r="BR16" s="83">
        <f t="shared" si="76"/>
        <v>1</v>
      </c>
      <c r="BS16" s="82">
        <f t="shared" si="76"/>
        <v>235914.61000000002</v>
      </c>
      <c r="BT16" s="83">
        <f t="shared" si="76"/>
        <v>1</v>
      </c>
      <c r="BU16" s="82">
        <f t="shared" ref="BU16:CB16" si="77">+BU15+BU14</f>
        <v>240664.20999999996</v>
      </c>
      <c r="BV16" s="83">
        <f t="shared" si="77"/>
        <v>1</v>
      </c>
      <c r="BW16" s="82">
        <f t="shared" si="77"/>
        <v>229952.39</v>
      </c>
      <c r="BX16" s="83">
        <f t="shared" si="77"/>
        <v>1</v>
      </c>
      <c r="BY16" s="82">
        <f t="shared" si="77"/>
        <v>253069.25</v>
      </c>
      <c r="BZ16" s="83">
        <f t="shared" si="77"/>
        <v>1</v>
      </c>
      <c r="CA16" s="82">
        <f t="shared" si="77"/>
        <v>258104.49000000002</v>
      </c>
      <c r="CB16" s="83">
        <f t="shared" si="77"/>
        <v>1</v>
      </c>
      <c r="CC16" s="82">
        <f t="shared" ref="CC16:CJ16" si="78">+CC15+CC14</f>
        <v>242487.22999999998</v>
      </c>
      <c r="CD16" s="83">
        <f t="shared" si="78"/>
        <v>1</v>
      </c>
      <c r="CE16" s="82">
        <f t="shared" si="78"/>
        <v>241278.37</v>
      </c>
      <c r="CF16" s="83">
        <f t="shared" si="78"/>
        <v>1</v>
      </c>
      <c r="CG16" s="82">
        <f t="shared" si="78"/>
        <v>218724.27000000002</v>
      </c>
      <c r="CH16" s="83">
        <f t="shared" si="78"/>
        <v>1</v>
      </c>
      <c r="CI16" s="82">
        <f t="shared" si="78"/>
        <v>241631.32</v>
      </c>
      <c r="CJ16" s="83">
        <f t="shared" si="78"/>
        <v>1</v>
      </c>
      <c r="CK16" s="82">
        <f t="shared" ref="CK16:CR16" si="79">+CK15+CK14</f>
        <v>190063.38999999998</v>
      </c>
      <c r="CL16" s="83">
        <f t="shared" si="79"/>
        <v>1</v>
      </c>
      <c r="CM16" s="82">
        <f t="shared" si="79"/>
        <v>174227.99</v>
      </c>
      <c r="CN16" s="83">
        <f t="shared" si="79"/>
        <v>1</v>
      </c>
      <c r="CO16" s="82">
        <f t="shared" si="79"/>
        <v>182034.17</v>
      </c>
      <c r="CP16" s="83">
        <f t="shared" si="79"/>
        <v>1</v>
      </c>
      <c r="CQ16" s="82">
        <f t="shared" si="79"/>
        <v>188226.81999999998</v>
      </c>
      <c r="CR16" s="83">
        <f t="shared" si="79"/>
        <v>1</v>
      </c>
      <c r="CS16" s="82">
        <f t="shared" ref="CS16:CZ16" si="80">+CS15+CS14</f>
        <v>203254.57</v>
      </c>
      <c r="CT16" s="83">
        <f t="shared" si="80"/>
        <v>1</v>
      </c>
      <c r="CU16" s="82">
        <f t="shared" si="80"/>
        <v>190593.61</v>
      </c>
      <c r="CV16" s="83">
        <f t="shared" si="80"/>
        <v>1</v>
      </c>
      <c r="CW16" s="82">
        <f t="shared" si="80"/>
        <v>181901.05</v>
      </c>
      <c r="CX16" s="83">
        <f t="shared" si="80"/>
        <v>1</v>
      </c>
      <c r="CY16" s="82">
        <f t="shared" si="80"/>
        <v>164747.43</v>
      </c>
      <c r="CZ16" s="83">
        <f t="shared" si="80"/>
        <v>1</v>
      </c>
      <c r="DA16" s="82">
        <f t="shared" ref="DA16:DL16" si="81">+DA15+DA14</f>
        <v>207397</v>
      </c>
      <c r="DB16" s="83">
        <f t="shared" si="81"/>
        <v>1</v>
      </c>
      <c r="DC16" s="82">
        <f t="shared" si="81"/>
        <v>235130.56</v>
      </c>
      <c r="DD16" s="83">
        <f t="shared" si="81"/>
        <v>1</v>
      </c>
      <c r="DE16" s="82">
        <f t="shared" si="81"/>
        <v>175498.04</v>
      </c>
      <c r="DF16" s="83">
        <f t="shared" si="81"/>
        <v>1</v>
      </c>
      <c r="DG16" s="82">
        <f t="shared" si="81"/>
        <v>182410.88999999998</v>
      </c>
      <c r="DH16" s="83">
        <f t="shared" si="81"/>
        <v>1</v>
      </c>
      <c r="DI16" s="82">
        <f t="shared" si="81"/>
        <v>191780.96999999997</v>
      </c>
      <c r="DJ16" s="83">
        <f t="shared" si="81"/>
        <v>1</v>
      </c>
      <c r="DK16" s="82">
        <f t="shared" si="81"/>
        <v>178508.65</v>
      </c>
      <c r="DL16" s="83">
        <f t="shared" si="81"/>
        <v>1</v>
      </c>
      <c r="DM16" s="82">
        <f t="shared" ref="DM16:DT16" si="82">+DM15+DM14</f>
        <v>174027.26</v>
      </c>
      <c r="DN16" s="83">
        <f t="shared" si="82"/>
        <v>1</v>
      </c>
      <c r="DO16" s="82">
        <f t="shared" si="82"/>
        <v>187865.79</v>
      </c>
      <c r="DP16" s="83">
        <f t="shared" si="82"/>
        <v>1</v>
      </c>
      <c r="DQ16" s="82">
        <f t="shared" si="82"/>
        <v>185580.13</v>
      </c>
      <c r="DR16" s="83">
        <f t="shared" si="82"/>
        <v>1</v>
      </c>
      <c r="DS16" s="82">
        <f t="shared" si="82"/>
        <v>184232.43</v>
      </c>
      <c r="DT16" s="83">
        <f t="shared" si="82"/>
        <v>1</v>
      </c>
      <c r="DU16" s="82">
        <f t="shared" ref="DU16:EB16" si="83">+DU15+DU14</f>
        <v>184726.13</v>
      </c>
      <c r="DV16" s="83">
        <f t="shared" si="83"/>
        <v>1</v>
      </c>
      <c r="DW16" s="82">
        <f t="shared" si="83"/>
        <v>184200.88</v>
      </c>
      <c r="DX16" s="83">
        <f t="shared" si="83"/>
        <v>1</v>
      </c>
      <c r="DY16" s="82">
        <f t="shared" si="83"/>
        <v>178488.13</v>
      </c>
      <c r="DZ16" s="83">
        <f t="shared" si="83"/>
        <v>1</v>
      </c>
      <c r="EA16" s="82">
        <f t="shared" si="83"/>
        <v>171300.93</v>
      </c>
      <c r="EB16" s="83">
        <f t="shared" si="83"/>
        <v>1</v>
      </c>
      <c r="EC16" s="82">
        <f t="shared" ref="EC16:EJ16" si="84">+EC15+EC14</f>
        <v>167999.98</v>
      </c>
      <c r="ED16" s="83">
        <f t="shared" si="84"/>
        <v>1</v>
      </c>
      <c r="EE16" s="82">
        <f t="shared" si="84"/>
        <v>165401.82</v>
      </c>
      <c r="EF16" s="83">
        <f t="shared" si="84"/>
        <v>1</v>
      </c>
      <c r="EG16" s="82">
        <f t="shared" si="84"/>
        <v>128136.49000000002</v>
      </c>
      <c r="EH16" s="83">
        <f t="shared" si="84"/>
        <v>1</v>
      </c>
      <c r="EI16" s="82">
        <f t="shared" si="84"/>
        <v>173174.02999999997</v>
      </c>
      <c r="EJ16" s="83">
        <f t="shared" si="84"/>
        <v>1</v>
      </c>
      <c r="EK16" s="82">
        <f t="shared" ref="EK16:FL16" si="85">+EK15+EK14</f>
        <v>174983.74000000002</v>
      </c>
      <c r="EL16" s="83">
        <f t="shared" si="85"/>
        <v>1</v>
      </c>
      <c r="EM16" s="82">
        <f t="shared" si="85"/>
        <v>169293.40999999997</v>
      </c>
      <c r="EN16" s="83">
        <f t="shared" si="85"/>
        <v>1</v>
      </c>
      <c r="EO16" s="82">
        <f t="shared" si="85"/>
        <v>183521.17</v>
      </c>
      <c r="EP16" s="83">
        <f t="shared" si="85"/>
        <v>1</v>
      </c>
      <c r="EQ16" s="84">
        <f t="shared" si="85"/>
        <v>189403.07</v>
      </c>
      <c r="ER16" s="83">
        <f t="shared" si="85"/>
        <v>1</v>
      </c>
      <c r="ES16" s="85">
        <f t="shared" si="85"/>
        <v>208056.32000000001</v>
      </c>
      <c r="ET16" s="86">
        <f t="shared" si="85"/>
        <v>1</v>
      </c>
      <c r="EU16" s="85">
        <f t="shared" si="85"/>
        <v>152329.28</v>
      </c>
      <c r="EV16" s="86">
        <f t="shared" si="85"/>
        <v>1</v>
      </c>
      <c r="EW16" s="85">
        <f t="shared" si="85"/>
        <v>191005.5</v>
      </c>
      <c r="EX16" s="86">
        <f t="shared" si="85"/>
        <v>1</v>
      </c>
      <c r="EY16" s="87">
        <f t="shared" si="85"/>
        <v>186901.28</v>
      </c>
      <c r="EZ16" s="86">
        <f t="shared" si="85"/>
        <v>1</v>
      </c>
      <c r="FA16" s="87">
        <f t="shared" si="85"/>
        <v>168883.90999999997</v>
      </c>
      <c r="FB16" s="86">
        <f t="shared" si="85"/>
        <v>1</v>
      </c>
      <c r="FC16" s="87">
        <f t="shared" si="85"/>
        <v>183113.28999999998</v>
      </c>
      <c r="FD16" s="86">
        <f t="shared" si="85"/>
        <v>1</v>
      </c>
      <c r="FE16" s="87">
        <f t="shared" si="85"/>
        <v>176719.96</v>
      </c>
      <c r="FF16" s="86">
        <f t="shared" si="85"/>
        <v>1</v>
      </c>
      <c r="FG16" s="87">
        <f t="shared" si="85"/>
        <v>174430.13</v>
      </c>
      <c r="FH16" s="86">
        <f t="shared" si="85"/>
        <v>1</v>
      </c>
      <c r="FI16" s="87">
        <f t="shared" si="85"/>
        <v>173886.44999999998</v>
      </c>
      <c r="FJ16" s="86">
        <f t="shared" si="85"/>
        <v>1</v>
      </c>
      <c r="FK16" s="87">
        <f t="shared" si="85"/>
        <v>170725.27999999997</v>
      </c>
      <c r="FL16" s="86">
        <f t="shared" si="85"/>
        <v>1</v>
      </c>
    </row>
    <row r="17" spans="1:169" ht="14" customHeight="1" x14ac:dyDescent="0.15">
      <c r="B17" s="92" t="s">
        <v>12</v>
      </c>
      <c r="C17" s="118"/>
      <c r="D17" s="80"/>
      <c r="E17" s="51"/>
      <c r="F17" s="80"/>
      <c r="G17" s="51"/>
      <c r="H17" s="80"/>
      <c r="I17" s="51"/>
      <c r="J17" s="80"/>
      <c r="K17" s="51"/>
      <c r="L17" s="80"/>
      <c r="M17" s="51"/>
      <c r="N17" s="80"/>
      <c r="O17" s="51"/>
      <c r="P17" s="80"/>
      <c r="Q17" s="51"/>
      <c r="R17" s="80"/>
      <c r="S17" s="51"/>
      <c r="T17" s="80"/>
      <c r="U17" s="51"/>
      <c r="V17" s="80"/>
      <c r="W17" s="51"/>
      <c r="X17" s="80"/>
      <c r="Y17" s="51"/>
      <c r="Z17" s="80"/>
      <c r="AA17" s="51"/>
      <c r="AB17" s="80"/>
      <c r="AC17" s="51"/>
      <c r="AD17" s="80"/>
      <c r="AE17" s="51"/>
      <c r="AF17" s="80"/>
      <c r="AG17" s="51"/>
      <c r="AH17" s="80"/>
      <c r="AI17" s="51"/>
      <c r="AJ17" s="80"/>
      <c r="AK17" s="51"/>
      <c r="AL17" s="80"/>
      <c r="AM17" s="51"/>
      <c r="AN17" s="80"/>
      <c r="AO17" s="51"/>
      <c r="AP17" s="80"/>
      <c r="AQ17" s="51"/>
      <c r="AR17" s="80"/>
      <c r="AS17" s="51"/>
      <c r="AT17" s="80"/>
      <c r="AU17" s="51"/>
      <c r="AV17" s="80"/>
      <c r="AW17" s="51"/>
      <c r="AX17" s="80"/>
      <c r="AY17" s="51"/>
      <c r="AZ17" s="80"/>
      <c r="BA17" s="51"/>
      <c r="BB17" s="80"/>
      <c r="BC17" s="51"/>
      <c r="BD17" s="80"/>
      <c r="BE17" s="51"/>
      <c r="BF17" s="80"/>
      <c r="BG17" s="51"/>
      <c r="BH17" s="80"/>
      <c r="BI17" s="51"/>
      <c r="BJ17" s="80"/>
      <c r="BK17" s="51"/>
      <c r="BL17" s="118"/>
      <c r="BM17" s="80"/>
      <c r="BN17" s="51"/>
      <c r="BO17" s="80"/>
      <c r="BP17" s="51"/>
      <c r="BQ17" s="80"/>
      <c r="BR17" s="51"/>
      <c r="BS17" s="80"/>
      <c r="BT17" s="51"/>
      <c r="BU17" s="80"/>
      <c r="BV17" s="51"/>
      <c r="BW17" s="80"/>
      <c r="BX17" s="51"/>
      <c r="BY17" s="80"/>
      <c r="BZ17" s="51"/>
      <c r="CA17" s="80"/>
      <c r="CB17" s="51"/>
      <c r="CC17" s="80"/>
      <c r="CD17" s="51"/>
      <c r="CE17" s="80"/>
      <c r="CF17" s="51"/>
      <c r="CG17" s="80"/>
      <c r="CH17" s="51"/>
      <c r="CI17" s="80"/>
      <c r="CJ17" s="51"/>
      <c r="CK17" s="80"/>
      <c r="CL17" s="51"/>
      <c r="CM17" s="80"/>
      <c r="CN17" s="51"/>
      <c r="CO17" s="80"/>
      <c r="CP17" s="51"/>
      <c r="CQ17" s="80"/>
      <c r="CR17" s="51"/>
      <c r="CS17" s="80"/>
      <c r="CT17" s="51"/>
      <c r="CU17" s="80"/>
      <c r="CV17" s="51"/>
      <c r="CW17" s="80"/>
      <c r="CX17" s="51"/>
      <c r="CY17" s="80"/>
      <c r="CZ17" s="51"/>
      <c r="DA17" s="80"/>
      <c r="DB17" s="51"/>
      <c r="DC17" s="80"/>
      <c r="DD17" s="51"/>
      <c r="DE17" s="80"/>
      <c r="DF17" s="51"/>
      <c r="DG17" s="80"/>
      <c r="DH17" s="51"/>
      <c r="DI17" s="80"/>
      <c r="DJ17" s="51"/>
      <c r="DK17" s="80"/>
      <c r="DL17" s="51"/>
      <c r="DM17" s="80"/>
      <c r="DN17" s="51"/>
      <c r="DO17" s="80"/>
      <c r="DP17" s="51"/>
      <c r="DQ17" s="80"/>
      <c r="DR17" s="51"/>
      <c r="DS17" s="80"/>
      <c r="DT17" s="51"/>
      <c r="DU17" s="80"/>
      <c r="DV17" s="51"/>
      <c r="DW17" s="80"/>
      <c r="DX17" s="51"/>
      <c r="DY17" s="80"/>
      <c r="DZ17" s="51"/>
      <c r="EA17" s="80"/>
      <c r="EB17" s="51"/>
      <c r="EC17" s="80"/>
      <c r="ED17" s="51"/>
      <c r="EE17" s="80"/>
      <c r="EF17" s="51"/>
      <c r="EG17" s="80"/>
      <c r="EH17" s="51"/>
      <c r="EI17" s="80"/>
      <c r="EJ17" s="51"/>
      <c r="EK17" s="80"/>
      <c r="EL17" s="51"/>
      <c r="EM17" s="78"/>
      <c r="EN17" s="51"/>
      <c r="EO17" s="78"/>
      <c r="EP17" s="51"/>
      <c r="EQ17" s="48"/>
      <c r="ER17" s="51"/>
      <c r="ES17" s="49"/>
      <c r="ET17" s="52"/>
      <c r="EU17" s="49"/>
      <c r="EV17" s="52"/>
      <c r="EW17" s="53"/>
      <c r="EX17" s="52"/>
      <c r="EY17" s="54"/>
      <c r="EZ17" s="52"/>
      <c r="FA17" s="54"/>
      <c r="FB17" s="52"/>
      <c r="FC17" s="54"/>
      <c r="FD17" s="52"/>
      <c r="FE17" s="54"/>
      <c r="FF17" s="52"/>
      <c r="FG17" s="54"/>
      <c r="FH17" s="52"/>
      <c r="FI17" s="54"/>
      <c r="FJ17" s="52"/>
      <c r="FK17" s="54"/>
      <c r="FL17" s="52"/>
    </row>
    <row r="18" spans="1:169" ht="14" customHeight="1" x14ac:dyDescent="0.15">
      <c r="A18" s="114">
        <v>2000</v>
      </c>
      <c r="B18" s="60" t="s">
        <v>150</v>
      </c>
      <c r="C18" s="118"/>
      <c r="D18" s="43"/>
      <c r="E18" s="40">
        <f>+D18/D$16</f>
        <v>0</v>
      </c>
      <c r="F18" s="43"/>
      <c r="G18" s="40">
        <f>+F18/F$16</f>
        <v>0</v>
      </c>
      <c r="H18" s="43"/>
      <c r="I18" s="40">
        <f>+H18/H$16</f>
        <v>0</v>
      </c>
      <c r="J18" s="43"/>
      <c r="K18" s="40">
        <f>+J18/J$16</f>
        <v>0</v>
      </c>
      <c r="L18" s="43"/>
      <c r="M18" s="40">
        <f>+L18/L$16</f>
        <v>0</v>
      </c>
      <c r="N18" s="43"/>
      <c r="O18" s="40">
        <f>+N18/N$16</f>
        <v>0</v>
      </c>
      <c r="P18" s="43"/>
      <c r="Q18" s="40">
        <f>+P18/P$16</f>
        <v>0</v>
      </c>
      <c r="R18" s="43"/>
      <c r="S18" s="40">
        <f>+R18/R$16</f>
        <v>0</v>
      </c>
      <c r="T18" s="43"/>
      <c r="U18" s="40">
        <f>+T18/T$16</f>
        <v>0</v>
      </c>
      <c r="V18" s="43"/>
      <c r="W18" s="40">
        <f>+V18/V$16</f>
        <v>0</v>
      </c>
      <c r="X18" s="43"/>
      <c r="Y18" s="40">
        <f>+X18/X$16</f>
        <v>0</v>
      </c>
      <c r="Z18" s="43"/>
      <c r="AA18" s="40">
        <f>+Z18/Z$16</f>
        <v>0</v>
      </c>
      <c r="AB18" s="43"/>
      <c r="AC18" s="40">
        <f>+AB18/AB$16</f>
        <v>0</v>
      </c>
      <c r="AD18" s="43"/>
      <c r="AE18" s="40">
        <f>+AD18/AD$16</f>
        <v>0</v>
      </c>
      <c r="AF18" s="43"/>
      <c r="AG18" s="40">
        <f>+AF18/AF$16</f>
        <v>0</v>
      </c>
      <c r="AH18" s="43"/>
      <c r="AI18" s="40">
        <f>+AH18/AH$16</f>
        <v>0</v>
      </c>
      <c r="AJ18" s="43"/>
      <c r="AK18" s="40">
        <f>+AJ18/AJ$16</f>
        <v>0</v>
      </c>
      <c r="AL18" s="43"/>
      <c r="AM18" s="40">
        <f>+AL18/AL$16</f>
        <v>0</v>
      </c>
      <c r="AN18" s="43"/>
      <c r="AO18" s="40">
        <f>+AN18/AN$16</f>
        <v>0</v>
      </c>
      <c r="AP18" s="43">
        <v>4555.26</v>
      </c>
      <c r="AQ18" s="40">
        <f>+AP18/AP$16</f>
        <v>1.5286943547583308E-2</v>
      </c>
      <c r="AR18" s="43">
        <v>4555.26</v>
      </c>
      <c r="AS18" s="40">
        <f>+AR18/AR$16</f>
        <v>1.6814342055067794E-2</v>
      </c>
      <c r="AT18" s="43">
        <v>4555.26</v>
      </c>
      <c r="AU18" s="40">
        <f>+AT18/AT$16</f>
        <v>1.6973195135070604E-2</v>
      </c>
      <c r="AV18" s="43">
        <v>4555.26</v>
      </c>
      <c r="AW18" s="40">
        <f>+AV18/AV$16</f>
        <v>1.6627000181481288E-2</v>
      </c>
      <c r="AX18" s="43">
        <v>4555.26</v>
      </c>
      <c r="AY18" s="40">
        <f>+AX18/AX$16</f>
        <v>1.7440593664597895E-2</v>
      </c>
      <c r="AZ18" s="43"/>
      <c r="BA18" s="40">
        <f>+AZ18/AZ$16</f>
        <v>0</v>
      </c>
      <c r="BB18" s="43"/>
      <c r="BC18" s="40">
        <f>+BB18/BB$16</f>
        <v>0</v>
      </c>
      <c r="BD18" s="43"/>
      <c r="BE18" s="40">
        <f>+BD18/BD$16</f>
        <v>0</v>
      </c>
      <c r="BF18" s="43"/>
      <c r="BG18" s="40">
        <f>+BF18/BF$16</f>
        <v>0</v>
      </c>
      <c r="BH18" s="43"/>
      <c r="BI18" s="40">
        <f>+BH18/BH$16</f>
        <v>0</v>
      </c>
      <c r="BJ18" s="43"/>
      <c r="BK18" s="40">
        <f>+BJ18/BJ$16</f>
        <v>0</v>
      </c>
      <c r="BL18" s="118"/>
      <c r="BM18" s="80"/>
      <c r="BN18" s="51"/>
      <c r="BO18" s="80"/>
      <c r="BP18" s="51"/>
      <c r="BQ18" s="80"/>
      <c r="BR18" s="51"/>
      <c r="BS18" s="80"/>
      <c r="BT18" s="51"/>
      <c r="BU18" s="80"/>
      <c r="BV18" s="51"/>
      <c r="BW18" s="80"/>
      <c r="BX18" s="51"/>
      <c r="BY18" s="80"/>
      <c r="BZ18" s="51"/>
      <c r="CA18" s="80"/>
      <c r="CB18" s="51"/>
      <c r="CC18" s="80"/>
      <c r="CD18" s="51"/>
      <c r="CE18" s="80"/>
      <c r="CF18" s="51"/>
      <c r="CG18" s="80"/>
      <c r="CH18" s="51"/>
      <c r="CI18" s="80"/>
      <c r="CJ18" s="51"/>
      <c r="CK18" s="80"/>
      <c r="CL18" s="51"/>
      <c r="CM18" s="80"/>
      <c r="CN18" s="51"/>
      <c r="CO18" s="80"/>
      <c r="CP18" s="51"/>
      <c r="CQ18" s="80"/>
      <c r="CR18" s="51"/>
      <c r="CS18" s="80"/>
      <c r="CT18" s="51"/>
      <c r="CU18" s="80"/>
      <c r="CV18" s="51"/>
      <c r="CW18" s="80"/>
      <c r="CX18" s="51"/>
      <c r="CY18" s="80"/>
      <c r="CZ18" s="51"/>
      <c r="DA18" s="80"/>
      <c r="DB18" s="51"/>
      <c r="DC18" s="80"/>
      <c r="DD18" s="51"/>
      <c r="DE18" s="80"/>
      <c r="DF18" s="51"/>
      <c r="DG18" s="80"/>
      <c r="DH18" s="51"/>
      <c r="DI18" s="80"/>
      <c r="DJ18" s="51"/>
      <c r="DK18" s="80"/>
      <c r="DL18" s="51"/>
      <c r="DM18" s="80"/>
      <c r="DN18" s="51"/>
      <c r="DO18" s="80"/>
      <c r="DP18" s="51"/>
      <c r="DQ18" s="80"/>
      <c r="DR18" s="51"/>
      <c r="DS18" s="80"/>
      <c r="DT18" s="51"/>
      <c r="DU18" s="80"/>
      <c r="DV18" s="51"/>
      <c r="DW18" s="80"/>
      <c r="DX18" s="51"/>
      <c r="DY18" s="80"/>
      <c r="DZ18" s="51"/>
      <c r="EA18" s="80"/>
      <c r="EB18" s="51"/>
      <c r="EC18" s="80"/>
      <c r="ED18" s="51"/>
      <c r="EE18" s="80"/>
      <c r="EF18" s="51"/>
      <c r="EG18" s="80"/>
      <c r="EH18" s="51"/>
      <c r="EI18" s="80"/>
      <c r="EJ18" s="51"/>
      <c r="EK18" s="80"/>
      <c r="EL18" s="51"/>
      <c r="EM18" s="78"/>
      <c r="EN18" s="51"/>
      <c r="EO18" s="78"/>
      <c r="EP18" s="51"/>
      <c r="EQ18" s="48"/>
      <c r="ER18" s="51"/>
      <c r="ES18" s="49"/>
      <c r="ET18" s="52"/>
      <c r="EU18" s="49"/>
      <c r="EV18" s="52"/>
      <c r="EW18" s="53"/>
      <c r="EX18" s="52"/>
      <c r="EY18" s="54"/>
      <c r="EZ18" s="52"/>
      <c r="FA18" s="54"/>
      <c r="FB18" s="52"/>
      <c r="FC18" s="54"/>
      <c r="FD18" s="52"/>
      <c r="FE18" s="54"/>
      <c r="FF18" s="52"/>
      <c r="FG18" s="54"/>
      <c r="FH18" s="52"/>
      <c r="FI18" s="54"/>
      <c r="FJ18" s="52"/>
      <c r="FK18" s="54"/>
      <c r="FL18" s="52"/>
    </row>
    <row r="19" spans="1:169" ht="14" customHeight="1" x14ac:dyDescent="0.15">
      <c r="A19" s="114">
        <v>2101</v>
      </c>
      <c r="B19" s="60" t="s">
        <v>144</v>
      </c>
      <c r="C19" s="118"/>
      <c r="D19" s="43"/>
      <c r="E19" s="40">
        <f>+D19/D$16</f>
        <v>0</v>
      </c>
      <c r="F19" s="43"/>
      <c r="G19" s="40">
        <f>+F19/F$16</f>
        <v>0</v>
      </c>
      <c r="H19" s="43"/>
      <c r="I19" s="40">
        <f>+H19/H$16</f>
        <v>0</v>
      </c>
      <c r="J19" s="43"/>
      <c r="K19" s="40">
        <f>+J19/J$16</f>
        <v>0</v>
      </c>
      <c r="L19" s="43"/>
      <c r="M19" s="40">
        <f>+L19/L$16</f>
        <v>0</v>
      </c>
      <c r="N19" s="43"/>
      <c r="O19" s="40">
        <f>+N19/N$16</f>
        <v>0</v>
      </c>
      <c r="P19" s="43"/>
      <c r="Q19" s="40">
        <f>+P19/P$16</f>
        <v>0</v>
      </c>
      <c r="R19" s="43"/>
      <c r="S19" s="40">
        <f>+R19/R$16</f>
        <v>0</v>
      </c>
      <c r="T19" s="43"/>
      <c r="U19" s="40">
        <f>+T19/T$16</f>
        <v>0</v>
      </c>
      <c r="V19" s="43">
        <v>11406.76</v>
      </c>
      <c r="W19" s="40">
        <f>+V19/V$16</f>
        <v>4.9026403338868457E-2</v>
      </c>
      <c r="X19" s="43">
        <v>11266.94</v>
      </c>
      <c r="Y19" s="40">
        <f>+X19/X$16</f>
        <v>4.8464286465504894E-2</v>
      </c>
      <c r="Z19" s="43">
        <v>15478.43</v>
      </c>
      <c r="AA19" s="40">
        <f>+Z19/Z$16</f>
        <v>6.5009621181846111E-2</v>
      </c>
      <c r="AB19" s="43">
        <v>38899.949999999997</v>
      </c>
      <c r="AC19" s="40">
        <f>+AB19/AB$16</f>
        <v>0.14443597382683121</v>
      </c>
      <c r="AD19" s="43">
        <v>37561.79</v>
      </c>
      <c r="AE19" s="40">
        <f>+AD19/AD$16</f>
        <v>0.1403974741171313</v>
      </c>
      <c r="AF19" s="43">
        <v>6234.12</v>
      </c>
      <c r="AG19" s="40">
        <f>+AF19/AF$16</f>
        <v>2.5365801259476895E-2</v>
      </c>
      <c r="AH19" s="43">
        <v>29956.240000000002</v>
      </c>
      <c r="AI19" s="40">
        <f>+AH19/AH$16</f>
        <v>0.10970380941192258</v>
      </c>
      <c r="AJ19" s="43">
        <v>3296.54</v>
      </c>
      <c r="AK19" s="40">
        <f>+AJ19/AJ$16</f>
        <v>1.4761703148057883E-2</v>
      </c>
      <c r="AL19" s="43">
        <v>28454.35</v>
      </c>
      <c r="AM19" s="40">
        <f>+AL19/AL$16</f>
        <v>0.11141281291104113</v>
      </c>
      <c r="AN19" s="43"/>
      <c r="AO19" s="40">
        <f>+AN19/AN$16</f>
        <v>0</v>
      </c>
      <c r="AP19" s="43">
        <v>82041.149999999994</v>
      </c>
      <c r="AQ19" s="40">
        <f>+AP19/AP$16</f>
        <v>0.27532093198386354</v>
      </c>
      <c r="AR19" s="43">
        <v>61739.74</v>
      </c>
      <c r="AS19" s="40">
        <f>+AR19/AR$16</f>
        <v>0.22789327211859503</v>
      </c>
      <c r="AT19" s="43">
        <v>59838.11</v>
      </c>
      <c r="AU19" s="40">
        <f>+AT19/AT$16</f>
        <v>0.2229606910568924</v>
      </c>
      <c r="AV19" s="43">
        <v>64029.11</v>
      </c>
      <c r="AW19" s="40">
        <f>+AV19/AV$16</f>
        <v>0.23371048493172406</v>
      </c>
      <c r="AX19" s="43">
        <v>54431.79</v>
      </c>
      <c r="AY19" s="40">
        <f>+AX19/AX$16</f>
        <v>0.20840143742107434</v>
      </c>
      <c r="AZ19" s="43">
        <v>75928.03</v>
      </c>
      <c r="BA19" s="40">
        <f>+AZ19/AZ$16</f>
        <v>0.26615489614326537</v>
      </c>
      <c r="BB19" s="43">
        <v>84419.22</v>
      </c>
      <c r="BC19" s="40">
        <f>+BB19/BB$16</f>
        <v>0.28462390608686422</v>
      </c>
      <c r="BD19" s="43">
        <v>77227.839999999997</v>
      </c>
      <c r="BE19" s="40">
        <f>+BD19/BD$16</f>
        <v>0.26907652812513705</v>
      </c>
      <c r="BF19" s="43">
        <v>71641.070000000007</v>
      </c>
      <c r="BG19" s="40">
        <f>+BF19/BF$16</f>
        <v>0.25626195933880253</v>
      </c>
      <c r="BH19" s="43">
        <v>44904.84</v>
      </c>
      <c r="BI19" s="40">
        <f>+BH19/BH$16</f>
        <v>0.18410160066672854</v>
      </c>
      <c r="BJ19" s="43">
        <v>53232.14</v>
      </c>
      <c r="BK19" s="40">
        <f>+BJ19/BJ$16</f>
        <v>0.20874004897410137</v>
      </c>
      <c r="BL19" s="118"/>
      <c r="BM19" s="80"/>
      <c r="BN19" s="51"/>
      <c r="BO19" s="80"/>
      <c r="BP19" s="51"/>
      <c r="BQ19" s="80"/>
      <c r="BR19" s="51"/>
      <c r="BS19" s="80"/>
      <c r="BT19" s="51"/>
      <c r="BU19" s="80"/>
      <c r="BV19" s="51"/>
      <c r="BW19" s="80"/>
      <c r="BX19" s="51"/>
      <c r="BY19" s="80"/>
      <c r="BZ19" s="51"/>
      <c r="CA19" s="80"/>
      <c r="CB19" s="51"/>
      <c r="CC19" s="80"/>
      <c r="CD19" s="51"/>
      <c r="CE19" s="80"/>
      <c r="CF19" s="51"/>
      <c r="CG19" s="80"/>
      <c r="CH19" s="51"/>
      <c r="CI19" s="80"/>
      <c r="CJ19" s="51"/>
      <c r="CK19" s="80"/>
      <c r="CL19" s="51"/>
      <c r="CM19" s="80"/>
      <c r="CN19" s="51"/>
      <c r="CO19" s="80"/>
      <c r="CP19" s="51"/>
      <c r="CQ19" s="80"/>
      <c r="CR19" s="51"/>
      <c r="CS19" s="80"/>
      <c r="CT19" s="51"/>
      <c r="CU19" s="80"/>
      <c r="CV19" s="51"/>
      <c r="CW19" s="80"/>
      <c r="CX19" s="51"/>
      <c r="CY19" s="80"/>
      <c r="CZ19" s="51"/>
      <c r="DA19" s="80"/>
      <c r="DB19" s="51"/>
      <c r="DC19" s="80"/>
      <c r="DD19" s="51"/>
      <c r="DE19" s="80"/>
      <c r="DF19" s="51"/>
      <c r="DG19" s="80"/>
      <c r="DH19" s="51"/>
      <c r="DI19" s="80"/>
      <c r="DJ19" s="51"/>
      <c r="DK19" s="80"/>
      <c r="DL19" s="51"/>
      <c r="DM19" s="80"/>
      <c r="DN19" s="51"/>
      <c r="DO19" s="80"/>
      <c r="DP19" s="51"/>
      <c r="DQ19" s="80"/>
      <c r="DR19" s="51"/>
      <c r="DS19" s="80"/>
      <c r="DT19" s="51"/>
      <c r="DU19" s="80"/>
      <c r="DV19" s="51"/>
      <c r="DW19" s="80"/>
      <c r="DX19" s="51"/>
      <c r="DY19" s="80"/>
      <c r="DZ19" s="51"/>
      <c r="EA19" s="80"/>
      <c r="EB19" s="51"/>
      <c r="EC19" s="80"/>
      <c r="ED19" s="51"/>
      <c r="EE19" s="80"/>
      <c r="EF19" s="51"/>
      <c r="EG19" s="80"/>
      <c r="EH19" s="51"/>
      <c r="EI19" s="80"/>
      <c r="EJ19" s="51"/>
      <c r="EK19" s="80"/>
      <c r="EL19" s="51"/>
      <c r="EM19" s="78"/>
      <c r="EN19" s="51"/>
      <c r="EO19" s="78"/>
      <c r="EP19" s="51"/>
      <c r="EQ19" s="48"/>
      <c r="ER19" s="51"/>
      <c r="ES19" s="49"/>
      <c r="ET19" s="52"/>
      <c r="EU19" s="49"/>
      <c r="EV19" s="52"/>
      <c r="EW19" s="53"/>
      <c r="EX19" s="52"/>
      <c r="EY19" s="54"/>
      <c r="EZ19" s="52"/>
      <c r="FA19" s="54"/>
      <c r="FB19" s="52"/>
      <c r="FC19" s="54"/>
      <c r="FD19" s="52"/>
      <c r="FE19" s="54"/>
      <c r="FF19" s="52"/>
      <c r="FG19" s="54"/>
      <c r="FH19" s="52"/>
      <c r="FI19" s="54"/>
      <c r="FJ19" s="52"/>
      <c r="FK19" s="54"/>
      <c r="FL19" s="52"/>
    </row>
    <row r="20" spans="1:169" ht="14" customHeight="1" x14ac:dyDescent="0.15">
      <c r="A20" s="114">
        <v>2502</v>
      </c>
      <c r="B20" s="60" t="s">
        <v>40</v>
      </c>
      <c r="C20" s="117"/>
      <c r="D20" s="43"/>
      <c r="E20" s="40">
        <f>+D20/D$16</f>
        <v>0</v>
      </c>
      <c r="F20" s="43"/>
      <c r="G20" s="40">
        <f>+F20/F$16</f>
        <v>0</v>
      </c>
      <c r="H20" s="43"/>
      <c r="I20" s="40">
        <f>+H20/H$16</f>
        <v>0</v>
      </c>
      <c r="J20" s="43"/>
      <c r="K20" s="40">
        <f>+J20/J$16</f>
        <v>0</v>
      </c>
      <c r="L20" s="43"/>
      <c r="M20" s="40">
        <f>+L20/L$16</f>
        <v>0</v>
      </c>
      <c r="N20" s="43"/>
      <c r="O20" s="40">
        <f>+N20/N$16</f>
        <v>0</v>
      </c>
      <c r="P20" s="43"/>
      <c r="Q20" s="40">
        <f>+P20/P$16</f>
        <v>0</v>
      </c>
      <c r="R20" s="43"/>
      <c r="S20" s="40">
        <f>+R20/R$16</f>
        <v>0</v>
      </c>
      <c r="T20" s="43"/>
      <c r="U20" s="40">
        <f>+T20/T$16</f>
        <v>0</v>
      </c>
      <c r="V20" s="43"/>
      <c r="W20" s="40">
        <f>+V20/V$16</f>
        <v>0</v>
      </c>
      <c r="X20" s="43"/>
      <c r="Y20" s="40">
        <f>+X20/X$16</f>
        <v>0</v>
      </c>
      <c r="Z20" s="43"/>
      <c r="AA20" s="40">
        <f>+Z20/Z$16</f>
        <v>0</v>
      </c>
      <c r="AB20" s="43"/>
      <c r="AC20" s="40">
        <f>+AB20/AB$16</f>
        <v>0</v>
      </c>
      <c r="AD20" s="43"/>
      <c r="AE20" s="40">
        <f>+AD20/AD$16</f>
        <v>0</v>
      </c>
      <c r="AF20" s="43"/>
      <c r="AG20" s="40">
        <f>+AF20/AF$16</f>
        <v>0</v>
      </c>
      <c r="AH20" s="43"/>
      <c r="AI20" s="40">
        <f>+AH20/AH$16</f>
        <v>0</v>
      </c>
      <c r="AJ20" s="43"/>
      <c r="AK20" s="40">
        <f>+AJ20/AJ$16</f>
        <v>0</v>
      </c>
      <c r="AL20" s="43"/>
      <c r="AM20" s="40">
        <f>+AL20/AL$16</f>
        <v>0</v>
      </c>
      <c r="AN20" s="43"/>
      <c r="AO20" s="40">
        <f>+AN20/AN$16</f>
        <v>0</v>
      </c>
      <c r="AP20" s="43"/>
      <c r="AQ20" s="40">
        <f>+AP20/AP$16</f>
        <v>0</v>
      </c>
      <c r="AR20" s="43"/>
      <c r="AS20" s="40">
        <f>+AR20/AR$16</f>
        <v>0</v>
      </c>
      <c r="AT20" s="43"/>
      <c r="AU20" s="40">
        <f>+AT20/AT$16</f>
        <v>0</v>
      </c>
      <c r="AV20" s="43"/>
      <c r="AW20" s="40">
        <f>+AV20/AV$16</f>
        <v>0</v>
      </c>
      <c r="AX20" s="43"/>
      <c r="AY20" s="40">
        <f>+AX20/AX$16</f>
        <v>0</v>
      </c>
      <c r="AZ20" s="43"/>
      <c r="BA20" s="40">
        <f>+AZ20/AZ$16</f>
        <v>0</v>
      </c>
      <c r="BB20" s="43"/>
      <c r="BC20" s="40">
        <f>+BB20/BB$16</f>
        <v>0</v>
      </c>
      <c r="BD20" s="43"/>
      <c r="BE20" s="40">
        <f>+BD20/BD$16</f>
        <v>0</v>
      </c>
      <c r="BF20" s="43"/>
      <c r="BG20" s="40">
        <f>+BF20/BF$16</f>
        <v>0</v>
      </c>
      <c r="BH20" s="43">
        <v>3173</v>
      </c>
      <c r="BI20" s="40">
        <f>+BH20/BH$16</f>
        <v>1.3008717521664251E-2</v>
      </c>
      <c r="BJ20" s="43">
        <v>3173</v>
      </c>
      <c r="BK20" s="40">
        <f>+BJ20/BJ$16</f>
        <v>1.2442336066046257E-2</v>
      </c>
      <c r="BL20" s="117"/>
      <c r="BM20" s="43">
        <v>3173</v>
      </c>
      <c r="BN20" s="40">
        <f>+BM20/BM$16</f>
        <v>1.3197472157929777E-2</v>
      </c>
      <c r="BO20" s="43">
        <v>3173</v>
      </c>
      <c r="BP20" s="40">
        <f>+BO20/BO$16</f>
        <v>1.3294852981258699E-2</v>
      </c>
      <c r="BQ20" s="43">
        <v>3173</v>
      </c>
      <c r="BR20" s="40">
        <f>+BQ20/BQ$16</f>
        <v>1.1221760014757694E-2</v>
      </c>
      <c r="BS20" s="43">
        <v>3173</v>
      </c>
      <c r="BT20" s="40">
        <f>+BS20/BS$16</f>
        <v>1.3449781681600811E-2</v>
      </c>
      <c r="BU20" s="43">
        <v>3173</v>
      </c>
      <c r="BV20" s="40">
        <f>+BU20/BU$16</f>
        <v>1.3184345108896751E-2</v>
      </c>
      <c r="BW20" s="43">
        <v>3173</v>
      </c>
      <c r="BX20" s="40">
        <f>+BW20/BW$16</f>
        <v>1.3798508465165333E-2</v>
      </c>
      <c r="BY20" s="43">
        <v>3173</v>
      </c>
      <c r="BZ20" s="40">
        <f>+BY20/BY$16</f>
        <v>1.2538070113219998E-2</v>
      </c>
      <c r="CA20" s="43">
        <v>3173</v>
      </c>
      <c r="CB20" s="40">
        <f>+CA20/CA$16</f>
        <v>1.2293470756746618E-2</v>
      </c>
      <c r="CC20" s="43">
        <v>3173</v>
      </c>
      <c r="CD20" s="40">
        <f>+CC20/CC$16</f>
        <v>1.3085225147732523E-2</v>
      </c>
      <c r="CE20" s="43">
        <v>3173</v>
      </c>
      <c r="CF20" s="40">
        <f>+CE20/CE$16</f>
        <v>1.3150785128397544E-2</v>
      </c>
      <c r="CG20" s="43">
        <v>3173</v>
      </c>
      <c r="CH20" s="40">
        <f>+CG20/CG$16</f>
        <v>1.4506849194193218E-2</v>
      </c>
      <c r="CI20" s="43">
        <v>3173</v>
      </c>
      <c r="CJ20" s="40">
        <f>+CI20/CI$16</f>
        <v>1.3131575823862568E-2</v>
      </c>
      <c r="CK20" s="43">
        <v>3173</v>
      </c>
      <c r="CL20" s="40">
        <f>+CK20/CK$16</f>
        <v>1.6694430210889115E-2</v>
      </c>
      <c r="CM20" s="43">
        <v>3173</v>
      </c>
      <c r="CN20" s="40">
        <f>+CM20/CM$16</f>
        <v>1.8211769532553296E-2</v>
      </c>
      <c r="CO20" s="43">
        <v>3173</v>
      </c>
      <c r="CP20" s="40">
        <f>+CO20/CO$16</f>
        <v>1.743079335050117E-2</v>
      </c>
      <c r="CQ20" s="43">
        <v>3173</v>
      </c>
      <c r="CR20" s="40">
        <f>+CQ20/CQ$16</f>
        <v>1.6857321395537576E-2</v>
      </c>
      <c r="CS20" s="43"/>
      <c r="CT20" s="40">
        <f>+CS20/CS$16</f>
        <v>0</v>
      </c>
      <c r="CU20" s="43"/>
      <c r="CV20" s="40">
        <f>+CU20/CU$16</f>
        <v>0</v>
      </c>
      <c r="CW20" s="43"/>
      <c r="CX20" s="40">
        <f>+CW20/CW$16</f>
        <v>0</v>
      </c>
      <c r="CY20" s="43"/>
      <c r="CZ20" s="40">
        <f>+CY20/CY$16</f>
        <v>0</v>
      </c>
      <c r="DA20" s="43">
        <v>3173</v>
      </c>
      <c r="DB20" s="40">
        <f>+DA20/DA$16</f>
        <v>1.529916054716317E-2</v>
      </c>
      <c r="DC20" s="43">
        <v>3173</v>
      </c>
      <c r="DD20" s="40">
        <f>+DC20/DC$16</f>
        <v>1.3494630387474942E-2</v>
      </c>
      <c r="DE20" s="43">
        <v>3173</v>
      </c>
      <c r="DF20" s="40">
        <f>+DE20/DE$16</f>
        <v>1.8079973998570011E-2</v>
      </c>
      <c r="DG20" s="43">
        <v>3173</v>
      </c>
      <c r="DH20" s="40">
        <f>+DG20/DG$16</f>
        <v>1.7394794795420384E-2</v>
      </c>
      <c r="DI20" s="43">
        <v>3173</v>
      </c>
      <c r="DJ20" s="40">
        <f>+DI20/DI$16</f>
        <v>1.654491579639002E-2</v>
      </c>
      <c r="DK20" s="43">
        <v>3173</v>
      </c>
      <c r="DL20" s="40">
        <f>+DK20/DK$16</f>
        <v>1.7775048996225114E-2</v>
      </c>
      <c r="DM20" s="43">
        <v>3173</v>
      </c>
      <c r="DN20" s="40">
        <f>+DM20/DM$16</f>
        <v>1.8232775715712583E-2</v>
      </c>
      <c r="DO20" s="43">
        <v>3173</v>
      </c>
      <c r="DP20" s="40">
        <f>+DO20/DO$16</f>
        <v>1.6889716855846931E-2</v>
      </c>
      <c r="DQ20" s="43">
        <v>3173</v>
      </c>
      <c r="DR20" s="40">
        <f>+DQ20/DQ$16</f>
        <v>1.7097735625037011E-2</v>
      </c>
      <c r="DS20" s="43">
        <v>3173</v>
      </c>
      <c r="DT20" s="40">
        <f>+DS20/DS$16</f>
        <v>1.7222809252420979E-2</v>
      </c>
      <c r="DU20" s="43">
        <v>3173</v>
      </c>
      <c r="DV20" s="40">
        <f>+DU20/DU$16</f>
        <v>1.7176779484310099E-2</v>
      </c>
      <c r="DW20" s="43">
        <v>3173</v>
      </c>
      <c r="DX20" s="40">
        <f>+DW20/DW$16</f>
        <v>1.7225759182040824E-2</v>
      </c>
      <c r="DY20" s="43">
        <v>3173</v>
      </c>
      <c r="DZ20" s="40">
        <f>+DY20/DY$16</f>
        <v>1.7777092515900077E-2</v>
      </c>
      <c r="EA20" s="43">
        <v>3173</v>
      </c>
      <c r="EB20" s="40">
        <f>+EA20/EA$16</f>
        <v>1.8522958398416167E-2</v>
      </c>
      <c r="EC20" s="43">
        <v>3173</v>
      </c>
      <c r="ED20" s="40">
        <f>+EC20/EC$16</f>
        <v>1.8886907010346073E-2</v>
      </c>
      <c r="EE20" s="43">
        <v>3173</v>
      </c>
      <c r="EF20" s="40">
        <f>+EE20/EE$16</f>
        <v>1.9183585767073179E-2</v>
      </c>
      <c r="EG20" s="43">
        <v>3173</v>
      </c>
      <c r="EH20" s="40">
        <f>+EG20/EG$16</f>
        <v>2.4762657381983848E-2</v>
      </c>
      <c r="EI20" s="43">
        <v>3173</v>
      </c>
      <c r="EJ20" s="40">
        <f>+EI20/EI$16</f>
        <v>1.8322608765298124E-2</v>
      </c>
      <c r="EK20" s="43">
        <v>3173</v>
      </c>
      <c r="EL20" s="40">
        <f>+EK20/EK$16</f>
        <v>1.81331133967076E-2</v>
      </c>
      <c r="EM20" s="43">
        <v>3173</v>
      </c>
      <c r="EN20" s="40">
        <f>+EM20/EM$16</f>
        <v>1.8742607878239326E-2</v>
      </c>
      <c r="EO20" s="43">
        <v>3173</v>
      </c>
      <c r="EP20" s="40">
        <f>+EO20/EO$16</f>
        <v>1.7289558474371101E-2</v>
      </c>
      <c r="EQ20" s="41">
        <v>3173</v>
      </c>
      <c r="ER20" s="40">
        <f>+EQ20/EQ$16</f>
        <v>1.6752632362294868E-2</v>
      </c>
      <c r="ES20" s="41">
        <v>3173</v>
      </c>
      <c r="ET20" s="42">
        <f>+ES20/ES$16</f>
        <v>1.5250678277881681E-2</v>
      </c>
      <c r="EU20" s="41">
        <v>3173</v>
      </c>
      <c r="EV20" s="42">
        <f>+EU20/EU$16</f>
        <v>2.0829875910921395E-2</v>
      </c>
      <c r="EW20" s="41">
        <v>3173</v>
      </c>
      <c r="EX20" s="42">
        <f>+EW20/EW$16</f>
        <v>1.6612087086497508E-2</v>
      </c>
      <c r="EY20" s="43">
        <v>3173</v>
      </c>
      <c r="EZ20" s="42">
        <f>+EY20/EY$16</f>
        <v>1.6976876776873866E-2</v>
      </c>
      <c r="FA20" s="43">
        <v>3173</v>
      </c>
      <c r="FB20" s="42">
        <f>+FA20/FA$16</f>
        <v>1.8788053876772515E-2</v>
      </c>
      <c r="FC20" s="43">
        <v>3173</v>
      </c>
      <c r="FD20" s="42">
        <f>+FC20/FC$16</f>
        <v>1.7328070507607613E-2</v>
      </c>
      <c r="FE20" s="43">
        <v>218</v>
      </c>
      <c r="FF20" s="42">
        <f>+FE20/FE$16</f>
        <v>1.2335901388841419E-3</v>
      </c>
      <c r="FG20" s="43">
        <v>218</v>
      </c>
      <c r="FH20" s="42">
        <f>+FG20/FG$16</f>
        <v>1.2497840826008672E-3</v>
      </c>
      <c r="FI20" s="43">
        <v>218</v>
      </c>
      <c r="FJ20" s="42">
        <f>+FI20/FI$16</f>
        <v>1.2536917051328613E-3</v>
      </c>
      <c r="FK20" s="43">
        <v>218</v>
      </c>
      <c r="FL20" s="42">
        <f>+FK20/FK$16</f>
        <v>1.2769052128659565E-3</v>
      </c>
    </row>
    <row r="21" spans="1:169" ht="14" customHeight="1" x14ac:dyDescent="0.15">
      <c r="A21" s="114">
        <v>2500</v>
      </c>
      <c r="B21" s="60" t="s">
        <v>41</v>
      </c>
      <c r="C21" s="117"/>
      <c r="D21" s="43"/>
      <c r="E21" s="40">
        <f>+D21/D$16</f>
        <v>0</v>
      </c>
      <c r="F21" s="43"/>
      <c r="G21" s="40">
        <f>+F21/F$16</f>
        <v>0</v>
      </c>
      <c r="H21" s="43"/>
      <c r="I21" s="40">
        <f>+H21/H$16</f>
        <v>0</v>
      </c>
      <c r="J21" s="43"/>
      <c r="K21" s="40">
        <f>+J21/J$16</f>
        <v>0</v>
      </c>
      <c r="L21" s="43"/>
      <c r="M21" s="40">
        <f>+L21/L$16</f>
        <v>0</v>
      </c>
      <c r="N21" s="43"/>
      <c r="O21" s="40">
        <f>+N21/N$16</f>
        <v>0</v>
      </c>
      <c r="P21" s="43"/>
      <c r="Q21" s="40">
        <f>+P21/P$16</f>
        <v>0</v>
      </c>
      <c r="R21" s="43"/>
      <c r="S21" s="40">
        <f>+R21/R$16</f>
        <v>0</v>
      </c>
      <c r="T21" s="43"/>
      <c r="U21" s="40">
        <f>+T21/T$16</f>
        <v>0</v>
      </c>
      <c r="V21" s="43"/>
      <c r="W21" s="40">
        <f>+V21/V$16</f>
        <v>0</v>
      </c>
      <c r="X21" s="43"/>
      <c r="Y21" s="40">
        <f>+X21/X$16</f>
        <v>0</v>
      </c>
      <c r="Z21" s="43"/>
      <c r="AA21" s="40">
        <f>+Z21/Z$16</f>
        <v>0</v>
      </c>
      <c r="AB21" s="43"/>
      <c r="AC21" s="40">
        <f>+AB21/AB$16</f>
        <v>0</v>
      </c>
      <c r="AD21" s="43"/>
      <c r="AE21" s="40">
        <f>+AD21/AD$16</f>
        <v>0</v>
      </c>
      <c r="AF21" s="43"/>
      <c r="AG21" s="40">
        <f>+AF21/AF$16</f>
        <v>0</v>
      </c>
      <c r="AH21" s="43"/>
      <c r="AI21" s="40">
        <f>+AH21/AH$16</f>
        <v>0</v>
      </c>
      <c r="AJ21" s="43"/>
      <c r="AK21" s="40">
        <f>+AJ21/AJ$16</f>
        <v>0</v>
      </c>
      <c r="AL21" s="43"/>
      <c r="AM21" s="40">
        <f>+AL21/AL$16</f>
        <v>0</v>
      </c>
      <c r="AN21" s="43"/>
      <c r="AO21" s="40">
        <f>+AN21/AN$16</f>
        <v>0</v>
      </c>
      <c r="AP21" s="43"/>
      <c r="AQ21" s="40">
        <f>+AP21/AP$16</f>
        <v>0</v>
      </c>
      <c r="AR21" s="43"/>
      <c r="AS21" s="40">
        <f>+AR21/AR$16</f>
        <v>0</v>
      </c>
      <c r="AT21" s="43"/>
      <c r="AU21" s="40">
        <f>+AT21/AT$16</f>
        <v>0</v>
      </c>
      <c r="AV21" s="43"/>
      <c r="AW21" s="40">
        <f>+AV21/AV$16</f>
        <v>0</v>
      </c>
      <c r="AX21" s="43"/>
      <c r="AY21" s="40">
        <f>+AX21/AX$16</f>
        <v>0</v>
      </c>
      <c r="AZ21" s="43"/>
      <c r="BA21" s="40">
        <f>+AZ21/AZ$16</f>
        <v>0</v>
      </c>
      <c r="BB21" s="43"/>
      <c r="BC21" s="40">
        <f>+BB21/BB$16</f>
        <v>0</v>
      </c>
      <c r="BD21" s="43"/>
      <c r="BE21" s="40">
        <f>+BD21/BD$16</f>
        <v>0</v>
      </c>
      <c r="BF21" s="43"/>
      <c r="BG21" s="40">
        <f>+BF21/BF$16</f>
        <v>0</v>
      </c>
      <c r="BH21" s="43">
        <v>-3173</v>
      </c>
      <c r="BI21" s="40">
        <f>+BH21/BH$16</f>
        <v>-1.3008717521664251E-2</v>
      </c>
      <c r="BJ21" s="43">
        <v>-3173</v>
      </c>
      <c r="BK21" s="40">
        <f>+BJ21/BJ$16</f>
        <v>-1.2442336066046257E-2</v>
      </c>
      <c r="BL21" s="117"/>
      <c r="BM21" s="43">
        <v>-3173</v>
      </c>
      <c r="BN21" s="40">
        <f>+BM21/BM$16</f>
        <v>-1.3197472157929777E-2</v>
      </c>
      <c r="BO21" s="43">
        <v>-3173</v>
      </c>
      <c r="BP21" s="40">
        <f>+BO21/BO$16</f>
        <v>-1.3294852981258699E-2</v>
      </c>
      <c r="BQ21" s="43">
        <v>-3173</v>
      </c>
      <c r="BR21" s="40">
        <f>+BQ21/BQ$16</f>
        <v>-1.1221760014757694E-2</v>
      </c>
      <c r="BS21" s="43">
        <v>-3173</v>
      </c>
      <c r="BT21" s="40">
        <f>+BS21/BS$16</f>
        <v>-1.3449781681600811E-2</v>
      </c>
      <c r="BU21" s="43">
        <v>-3173</v>
      </c>
      <c r="BV21" s="40">
        <f>+BU21/BU$16</f>
        <v>-1.3184345108896751E-2</v>
      </c>
      <c r="BW21" s="43">
        <v>-3173</v>
      </c>
      <c r="BX21" s="40">
        <f>+BW21/BW$16</f>
        <v>-1.3798508465165333E-2</v>
      </c>
      <c r="BY21" s="43">
        <v>-3173</v>
      </c>
      <c r="BZ21" s="40">
        <f>+BY21/BY$16</f>
        <v>-1.2538070113219998E-2</v>
      </c>
      <c r="CA21" s="43">
        <v>-3173</v>
      </c>
      <c r="CB21" s="40">
        <f>+CA21/CA$16</f>
        <v>-1.2293470756746618E-2</v>
      </c>
      <c r="CC21" s="43">
        <v>-3173</v>
      </c>
      <c r="CD21" s="40">
        <f>+CC21/CC$16</f>
        <v>-1.3085225147732523E-2</v>
      </c>
      <c r="CE21" s="43">
        <v>-3173</v>
      </c>
      <c r="CF21" s="40">
        <f>+CE21/CE$16</f>
        <v>-1.3150785128397544E-2</v>
      </c>
      <c r="CG21" s="43">
        <v>-3173</v>
      </c>
      <c r="CH21" s="40">
        <f>+CG21/CG$16</f>
        <v>-1.4506849194193218E-2</v>
      </c>
      <c r="CI21" s="43">
        <v>-3173</v>
      </c>
      <c r="CJ21" s="40">
        <f>+CI21/CI$16</f>
        <v>-1.3131575823862568E-2</v>
      </c>
      <c r="CK21" s="43">
        <v>-3173</v>
      </c>
      <c r="CL21" s="40">
        <f>+CK21/CK$16</f>
        <v>-1.6694430210889115E-2</v>
      </c>
      <c r="CM21" s="43">
        <v>-3173</v>
      </c>
      <c r="CN21" s="40">
        <f>+CM21/CM$16</f>
        <v>-1.8211769532553296E-2</v>
      </c>
      <c r="CO21" s="43">
        <v>-3173</v>
      </c>
      <c r="CP21" s="40">
        <f>+CO21/CO$16</f>
        <v>-1.743079335050117E-2</v>
      </c>
      <c r="CQ21" s="43">
        <v>-3173</v>
      </c>
      <c r="CR21" s="40">
        <f>+CQ21/CQ$16</f>
        <v>-1.6857321395537576E-2</v>
      </c>
      <c r="CS21" s="43"/>
      <c r="CT21" s="40">
        <f>+CS21/CS$16</f>
        <v>0</v>
      </c>
      <c r="CU21" s="43"/>
      <c r="CV21" s="40">
        <f>+CU21/CU$16</f>
        <v>0</v>
      </c>
      <c r="CW21" s="43"/>
      <c r="CX21" s="40">
        <f>+CW21/CW$16</f>
        <v>0</v>
      </c>
      <c r="CY21" s="43"/>
      <c r="CZ21" s="40">
        <f>+CY21/CY$16</f>
        <v>0</v>
      </c>
      <c r="DA21" s="43">
        <v>-3173</v>
      </c>
      <c r="DB21" s="40">
        <f>+DA21/DA$16</f>
        <v>-1.529916054716317E-2</v>
      </c>
      <c r="DC21" s="43">
        <v>-3173</v>
      </c>
      <c r="DD21" s="40">
        <f>+DC21/DC$16</f>
        <v>-1.3494630387474942E-2</v>
      </c>
      <c r="DE21" s="43">
        <v>-3173</v>
      </c>
      <c r="DF21" s="40">
        <f>+DE21/DE$16</f>
        <v>-1.8079973998570011E-2</v>
      </c>
      <c r="DG21" s="43">
        <v>-3173</v>
      </c>
      <c r="DH21" s="40">
        <f>+DG21/DG$16</f>
        <v>-1.7394794795420384E-2</v>
      </c>
      <c r="DI21" s="43">
        <v>6407</v>
      </c>
      <c r="DJ21" s="40">
        <f>+DI21/DI$16</f>
        <v>3.3407902775755074E-2</v>
      </c>
      <c r="DK21" s="43">
        <v>6407</v>
      </c>
      <c r="DL21" s="40">
        <f>+DK21/DK$16</f>
        <v>3.5891818127580931E-2</v>
      </c>
      <c r="DM21" s="43">
        <v>6407</v>
      </c>
      <c r="DN21" s="40">
        <f>+DM21/DM$16</f>
        <v>3.6816071229300508E-2</v>
      </c>
      <c r="DO21" s="43">
        <v>6407</v>
      </c>
      <c r="DP21" s="40">
        <f>+DO21/DO$16</f>
        <v>3.4104133594519789E-2</v>
      </c>
      <c r="DQ21" s="43">
        <v>6407</v>
      </c>
      <c r="DR21" s="40">
        <f>+DQ21/DQ$16</f>
        <v>3.4524170233095536E-2</v>
      </c>
      <c r="DS21" s="43">
        <v>6407</v>
      </c>
      <c r="DT21" s="40">
        <f>+DS21/DS$16</f>
        <v>3.4776721991888186E-2</v>
      </c>
      <c r="DU21" s="43">
        <v>6407</v>
      </c>
      <c r="DV21" s="40">
        <f>+DU21/DU$16</f>
        <v>3.4683777546793193E-2</v>
      </c>
      <c r="DW21" s="43">
        <v>6407</v>
      </c>
      <c r="DX21" s="40">
        <f>+DW21/DW$16</f>
        <v>3.478267856266485E-2</v>
      </c>
      <c r="DY21" s="43">
        <v>6407</v>
      </c>
      <c r="DZ21" s="40">
        <f>+DY21/DY$16</f>
        <v>3.5895944453000879E-2</v>
      </c>
      <c r="EA21" s="43">
        <v>6407</v>
      </c>
      <c r="EB21" s="40">
        <f>+EA21/EA$16</f>
        <v>3.7402015272187956E-2</v>
      </c>
      <c r="EC21" s="43">
        <v>6407</v>
      </c>
      <c r="ED21" s="40">
        <f>+EC21/EC$16</f>
        <v>3.8136909302013008E-2</v>
      </c>
      <c r="EE21" s="43">
        <v>6407</v>
      </c>
      <c r="EF21" s="40">
        <f>+EE21/EE$16</f>
        <v>3.8735970378076856E-2</v>
      </c>
      <c r="EG21" s="43">
        <v>6407</v>
      </c>
      <c r="EH21" s="40">
        <f>+EG21/EG$16</f>
        <v>5.0001369633271515E-2</v>
      </c>
      <c r="EI21" s="43">
        <v>6407</v>
      </c>
      <c r="EJ21" s="40">
        <f>+EI21/EI$16</f>
        <v>3.6997464342661546E-2</v>
      </c>
      <c r="EK21" s="43">
        <v>6407</v>
      </c>
      <c r="EL21" s="40">
        <f>+EK21/EK$16</f>
        <v>3.6614830612261458E-2</v>
      </c>
      <c r="EM21" s="43">
        <v>6407</v>
      </c>
      <c r="EN21" s="40">
        <f>+EM21/EM$16</f>
        <v>3.7845536929051175E-2</v>
      </c>
      <c r="EO21" s="43">
        <v>6407</v>
      </c>
      <c r="EP21" s="40">
        <f>+EO21/EO$16</f>
        <v>3.4911503670121545E-2</v>
      </c>
      <c r="EQ21" s="41">
        <v>6407</v>
      </c>
      <c r="ER21" s="40">
        <f>+EQ21/EQ$16</f>
        <v>3.3827329197990294E-2</v>
      </c>
      <c r="ES21" s="41">
        <v>6407</v>
      </c>
      <c r="ET21" s="42">
        <f>+ES21/ES$16</f>
        <v>3.0794546399744067E-2</v>
      </c>
      <c r="EU21" s="41">
        <v>6407</v>
      </c>
      <c r="EV21" s="42">
        <f>+EU21/EU$16</f>
        <v>4.2060200113858609E-2</v>
      </c>
      <c r="EW21" s="41">
        <v>6407</v>
      </c>
      <c r="EX21" s="42">
        <f>+EW21/EW$16</f>
        <v>3.3543536704440449E-2</v>
      </c>
      <c r="EY21" s="43">
        <v>6407</v>
      </c>
      <c r="EZ21" s="42">
        <f>+EY21/EY$16</f>
        <v>3.4280129060646349E-2</v>
      </c>
      <c r="FA21" s="43">
        <v>6407</v>
      </c>
      <c r="FB21" s="42">
        <f>+FA21/FA$16</f>
        <v>3.7937302612190832E-2</v>
      </c>
      <c r="FC21" s="43">
        <v>6407</v>
      </c>
      <c r="FD21" s="42">
        <f>+FC21/FC$16</f>
        <v>3.4989268119206426E-2</v>
      </c>
      <c r="FE21" s="43"/>
      <c r="FF21" s="42">
        <f>+FE21/FE$16</f>
        <v>0</v>
      </c>
      <c r="FG21" s="43"/>
      <c r="FH21" s="42">
        <f>+FG21/FG$16</f>
        <v>0</v>
      </c>
      <c r="FI21" s="43"/>
      <c r="FJ21" s="42">
        <f>+FI21/FI$16</f>
        <v>0</v>
      </c>
      <c r="FK21" s="43"/>
      <c r="FL21" s="42">
        <f>+FK21/FK$16</f>
        <v>0</v>
      </c>
    </row>
    <row r="22" spans="1:169" ht="14" customHeight="1" x14ac:dyDescent="0.15">
      <c r="B22" s="92" t="s">
        <v>13</v>
      </c>
      <c r="C22" s="118"/>
      <c r="D22" s="78">
        <f>SUM(D18:D21)</f>
        <v>0</v>
      </c>
      <c r="E22" s="40">
        <f>+D22/D$16</f>
        <v>0</v>
      </c>
      <c r="F22" s="78">
        <f>SUM(F18:F21)</f>
        <v>0</v>
      </c>
      <c r="G22" s="40">
        <f>+F22/F$16</f>
        <v>0</v>
      </c>
      <c r="H22" s="78">
        <f>SUM(H18:H21)</f>
        <v>0</v>
      </c>
      <c r="I22" s="40">
        <f>+H22/H$16</f>
        <v>0</v>
      </c>
      <c r="J22" s="78">
        <f>SUM(J18:J21)</f>
        <v>0</v>
      </c>
      <c r="K22" s="40">
        <f>+J22/J$16</f>
        <v>0</v>
      </c>
      <c r="L22" s="78">
        <f>SUM(L18:L21)</f>
        <v>0</v>
      </c>
      <c r="M22" s="40">
        <f>+L22/L$16</f>
        <v>0</v>
      </c>
      <c r="N22" s="78">
        <f>SUM(N18:N21)</f>
        <v>0</v>
      </c>
      <c r="O22" s="40">
        <f>+N22/N$16</f>
        <v>0</v>
      </c>
      <c r="P22" s="78">
        <f>SUM(P18:P21)</f>
        <v>0</v>
      </c>
      <c r="Q22" s="40">
        <f>+P22/P$16</f>
        <v>0</v>
      </c>
      <c r="R22" s="78">
        <f>SUM(R18:R21)</f>
        <v>0</v>
      </c>
      <c r="S22" s="40">
        <f>+R22/R$16</f>
        <v>0</v>
      </c>
      <c r="T22" s="78">
        <f>SUM(T18:T21)</f>
        <v>0</v>
      </c>
      <c r="U22" s="40">
        <f>+T22/T$16</f>
        <v>0</v>
      </c>
      <c r="V22" s="78">
        <f>SUM(V18:V21)</f>
        <v>11406.76</v>
      </c>
      <c r="W22" s="40">
        <f>+V22/V$16</f>
        <v>4.9026403338868457E-2</v>
      </c>
      <c r="X22" s="78">
        <f>SUM(X18:X21)</f>
        <v>11266.94</v>
      </c>
      <c r="Y22" s="40">
        <f>+X22/X$16</f>
        <v>4.8464286465504894E-2</v>
      </c>
      <c r="Z22" s="78">
        <f>SUM(Z18:Z21)</f>
        <v>15478.43</v>
      </c>
      <c r="AA22" s="40">
        <f>+Z22/Z$16</f>
        <v>6.5009621181846111E-2</v>
      </c>
      <c r="AB22" s="78">
        <f>SUM(AB18:AB21)</f>
        <v>38899.949999999997</v>
      </c>
      <c r="AC22" s="40">
        <f>+AB22/AB$16</f>
        <v>0.14443597382683121</v>
      </c>
      <c r="AD22" s="78">
        <f>SUM(AD18:AD21)</f>
        <v>37561.79</v>
      </c>
      <c r="AE22" s="40">
        <f>+AD22/AD$16</f>
        <v>0.1403974741171313</v>
      </c>
      <c r="AF22" s="78">
        <f>SUM(AF18:AF21)</f>
        <v>6234.12</v>
      </c>
      <c r="AG22" s="40">
        <f>+AF22/AF$16</f>
        <v>2.5365801259476895E-2</v>
      </c>
      <c r="AH22" s="78">
        <f>SUM(AH18:AH21)</f>
        <v>29956.240000000002</v>
      </c>
      <c r="AI22" s="40">
        <f>+AH22/AH$16</f>
        <v>0.10970380941192258</v>
      </c>
      <c r="AJ22" s="78">
        <f>SUM(AJ18:AJ21)</f>
        <v>3296.54</v>
      </c>
      <c r="AK22" s="40">
        <f>+AJ22/AJ$16</f>
        <v>1.4761703148057883E-2</v>
      </c>
      <c r="AL22" s="78">
        <f>SUM(AL18:AL21)</f>
        <v>28454.35</v>
      </c>
      <c r="AM22" s="40">
        <f>+AL22/AL$16</f>
        <v>0.11141281291104113</v>
      </c>
      <c r="AN22" s="78">
        <f>SUM(AN18:AN21)</f>
        <v>0</v>
      </c>
      <c r="AO22" s="40">
        <f>+AN22/AN$16</f>
        <v>0</v>
      </c>
      <c r="AP22" s="78">
        <f>SUM(AP18:AP21)</f>
        <v>86596.409999999989</v>
      </c>
      <c r="AQ22" s="40">
        <f>+AP22/AP$16</f>
        <v>0.29060787553144679</v>
      </c>
      <c r="AR22" s="78">
        <f>SUM(AR18:AR21)</f>
        <v>66295</v>
      </c>
      <c r="AS22" s="40">
        <f>+AR22/AR$16</f>
        <v>0.24470761417366285</v>
      </c>
      <c r="AT22" s="78">
        <f>SUM(AT18:AT21)</f>
        <v>64393.37</v>
      </c>
      <c r="AU22" s="40">
        <f>+AT22/AT$16</f>
        <v>0.23993388619196299</v>
      </c>
      <c r="AV22" s="78">
        <f>SUM(AV18:AV21)</f>
        <v>68584.37</v>
      </c>
      <c r="AW22" s="40">
        <f>+AV22/AV$16</f>
        <v>0.2503374851132053</v>
      </c>
      <c r="AX22" s="78">
        <f>SUM(AX18:AX21)</f>
        <v>58987.05</v>
      </c>
      <c r="AY22" s="40">
        <f>+AX22/AX$16</f>
        <v>0.22584203108567225</v>
      </c>
      <c r="AZ22" s="78">
        <f>SUM(AZ18:AZ21)</f>
        <v>75928.03</v>
      </c>
      <c r="BA22" s="40">
        <f>+AZ22/AZ$16</f>
        <v>0.26615489614326537</v>
      </c>
      <c r="BB22" s="78">
        <f>SUM(BB18:BB21)</f>
        <v>84419.22</v>
      </c>
      <c r="BC22" s="40">
        <f>+BB22/BB$16</f>
        <v>0.28462390608686422</v>
      </c>
      <c r="BD22" s="78">
        <f>SUM(BD18:BD21)</f>
        <v>77227.839999999997</v>
      </c>
      <c r="BE22" s="40">
        <f>+BD22/BD$16</f>
        <v>0.26907652812513705</v>
      </c>
      <c r="BF22" s="78">
        <f>SUM(BF18:BF21)</f>
        <v>71641.070000000007</v>
      </c>
      <c r="BG22" s="40">
        <f>+BF22/BF$16</f>
        <v>0.25626195933880253</v>
      </c>
      <c r="BH22" s="78">
        <f>SUM(BH18:BH21)</f>
        <v>44904.84</v>
      </c>
      <c r="BI22" s="40">
        <f>+BH22/BH$16</f>
        <v>0.18410160066672854</v>
      </c>
      <c r="BJ22" s="78">
        <f>SUM(BJ18:BJ21)</f>
        <v>53232.14</v>
      </c>
      <c r="BK22" s="40">
        <f>+BJ22/BJ$16</f>
        <v>0.20874004897410137</v>
      </c>
      <c r="BL22" s="118"/>
      <c r="BM22" s="78">
        <f>SUM(BM18:BM21)</f>
        <v>0</v>
      </c>
      <c r="BN22" s="40">
        <f>+BM22/BM$16</f>
        <v>0</v>
      </c>
      <c r="BO22" s="78">
        <f>SUM(BO20:BO21)</f>
        <v>0</v>
      </c>
      <c r="BP22" s="40">
        <f>+BO22/BO$16</f>
        <v>0</v>
      </c>
      <c r="BQ22" s="78">
        <f>SUM(BQ20:BQ21)</f>
        <v>0</v>
      </c>
      <c r="BR22" s="40">
        <f>+BQ22/BQ$16</f>
        <v>0</v>
      </c>
      <c r="BS22" s="78">
        <f>SUM(BS20:BS21)</f>
        <v>0</v>
      </c>
      <c r="BT22" s="40">
        <f>+BS22/BS$16</f>
        <v>0</v>
      </c>
      <c r="BU22" s="78">
        <f>SUM(BU20:BU21)</f>
        <v>0</v>
      </c>
      <c r="BV22" s="40">
        <f>+BU22/BU$16</f>
        <v>0</v>
      </c>
      <c r="BW22" s="78">
        <f>SUM(BW20:BW21)</f>
        <v>0</v>
      </c>
      <c r="BX22" s="40">
        <f>+BW22/BW$16</f>
        <v>0</v>
      </c>
      <c r="BY22" s="78">
        <f>SUM(BY20:BY21)</f>
        <v>0</v>
      </c>
      <c r="BZ22" s="40">
        <f>+BY22/BY$16</f>
        <v>0</v>
      </c>
      <c r="CA22" s="78">
        <f>SUM(CA20:CA21)</f>
        <v>0</v>
      </c>
      <c r="CB22" s="40">
        <f>+CA22/CA$16</f>
        <v>0</v>
      </c>
      <c r="CC22" s="78">
        <f>SUM(CC20:CC21)</f>
        <v>0</v>
      </c>
      <c r="CD22" s="40">
        <f>+CC22/CC$16</f>
        <v>0</v>
      </c>
      <c r="CE22" s="78">
        <f>SUM(CE20:CE21)</f>
        <v>0</v>
      </c>
      <c r="CF22" s="40">
        <f>+CE22/CE$16</f>
        <v>0</v>
      </c>
      <c r="CG22" s="78">
        <f>SUM(CG20:CG21)</f>
        <v>0</v>
      </c>
      <c r="CH22" s="40">
        <f>+CG22/CG$16</f>
        <v>0</v>
      </c>
      <c r="CI22" s="78">
        <f>SUM(CI20:CI21)</f>
        <v>0</v>
      </c>
      <c r="CJ22" s="40">
        <f>+CI22/CI$16</f>
        <v>0</v>
      </c>
      <c r="CK22" s="78">
        <f>SUM(CK20:CK21)</f>
        <v>0</v>
      </c>
      <c r="CL22" s="40">
        <f>+CK22/CK$16</f>
        <v>0</v>
      </c>
      <c r="CM22" s="78">
        <f>SUM(CM20:CM21)</f>
        <v>0</v>
      </c>
      <c r="CN22" s="40">
        <f>+CM22/CM$16</f>
        <v>0</v>
      </c>
      <c r="CO22" s="78">
        <f>SUM(CO20:CO21)</f>
        <v>0</v>
      </c>
      <c r="CP22" s="40">
        <f>+CO22/CO$16</f>
        <v>0</v>
      </c>
      <c r="CQ22" s="78">
        <f>SUM(CQ20:CQ21)</f>
        <v>0</v>
      </c>
      <c r="CR22" s="40">
        <f>+CQ22/CQ$16</f>
        <v>0</v>
      </c>
      <c r="CS22" s="78">
        <f>SUM(CS20:CS21)</f>
        <v>0</v>
      </c>
      <c r="CT22" s="40">
        <f>+CS22/CS$16</f>
        <v>0</v>
      </c>
      <c r="CU22" s="78">
        <f>SUM(CU20:CU21)</f>
        <v>0</v>
      </c>
      <c r="CV22" s="40">
        <f>+CU22/CU$16</f>
        <v>0</v>
      </c>
      <c r="CW22" s="78">
        <f>SUM(CW20:CW21)</f>
        <v>0</v>
      </c>
      <c r="CX22" s="40">
        <f>+CW22/CW$16</f>
        <v>0</v>
      </c>
      <c r="CY22" s="78">
        <f>SUM(CY20:CY21)</f>
        <v>0</v>
      </c>
      <c r="CZ22" s="40">
        <f>+CY22/CY$16</f>
        <v>0</v>
      </c>
      <c r="DA22" s="78">
        <f>SUM(DA20:DA21)</f>
        <v>0</v>
      </c>
      <c r="DB22" s="40">
        <f>+DA22/DA$16</f>
        <v>0</v>
      </c>
      <c r="DC22" s="78">
        <f>SUM(DC20:DC21)</f>
        <v>0</v>
      </c>
      <c r="DD22" s="40">
        <f>+DC22/DC$16</f>
        <v>0</v>
      </c>
      <c r="DE22" s="78">
        <f>SUM(DE20:DE21)</f>
        <v>0</v>
      </c>
      <c r="DF22" s="40">
        <f>+DE22/DE$16</f>
        <v>0</v>
      </c>
      <c r="DG22" s="78">
        <f>SUM(DG20:DG21)</f>
        <v>0</v>
      </c>
      <c r="DH22" s="40">
        <f>+DG22/DG$16</f>
        <v>0</v>
      </c>
      <c r="DI22" s="78">
        <f>SUM(DI20:DI21)</f>
        <v>9580</v>
      </c>
      <c r="DJ22" s="40">
        <f>+DI22/DI$16</f>
        <v>4.9952818572145098E-2</v>
      </c>
      <c r="DK22" s="78">
        <f>SUM(DK20:DK21)</f>
        <v>9580</v>
      </c>
      <c r="DL22" s="40">
        <f>+DK22/DK$16</f>
        <v>5.3666867123806049E-2</v>
      </c>
      <c r="DM22" s="78">
        <f>SUM(DM20:DM21)</f>
        <v>9580</v>
      </c>
      <c r="DN22" s="40">
        <f>+DM22/DM$16</f>
        <v>5.5048846945013094E-2</v>
      </c>
      <c r="DO22" s="78">
        <f>SUM(DO20:DO21)</f>
        <v>9580</v>
      </c>
      <c r="DP22" s="40">
        <f>+DO22/DO$16</f>
        <v>5.0993850450366716E-2</v>
      </c>
      <c r="DQ22" s="78">
        <f>SUM(DQ20:DQ21)</f>
        <v>9580</v>
      </c>
      <c r="DR22" s="40">
        <f>+DQ22/DQ$16</f>
        <v>5.1621905858132547E-2</v>
      </c>
      <c r="DS22" s="78">
        <f>SUM(DS20:DS21)</f>
        <v>9580</v>
      </c>
      <c r="DT22" s="40">
        <f>+DS22/DS$16</f>
        <v>5.1999531244309158E-2</v>
      </c>
      <c r="DU22" s="78">
        <f>SUM(DU20:DU21)</f>
        <v>9580</v>
      </c>
      <c r="DV22" s="40">
        <f>+DU22/DU$16</f>
        <v>5.1860557031103288E-2</v>
      </c>
      <c r="DW22" s="78">
        <f>SUM(DW20:DW21)</f>
        <v>9580</v>
      </c>
      <c r="DX22" s="40">
        <f>+DW22/DW$16</f>
        <v>5.200843774470567E-2</v>
      </c>
      <c r="DY22" s="78">
        <f>SUM(DY20:DY21)</f>
        <v>9580</v>
      </c>
      <c r="DZ22" s="40">
        <f>+DY22/DY$16</f>
        <v>5.3673036968900953E-2</v>
      </c>
      <c r="EA22" s="78">
        <f>SUM(EA20:EA21)</f>
        <v>9580</v>
      </c>
      <c r="EB22" s="40">
        <f>+EA22/EA$16</f>
        <v>5.5924973670604124E-2</v>
      </c>
      <c r="EC22" s="78">
        <f>SUM(EC20:EC21)</f>
        <v>9580</v>
      </c>
      <c r="ED22" s="40">
        <f>+EC22/EC$16</f>
        <v>5.7023816312359081E-2</v>
      </c>
      <c r="EE22" s="78">
        <f>SUM(EE20:EE21)</f>
        <v>9580</v>
      </c>
      <c r="EF22" s="40">
        <f>+EE22/EE$16</f>
        <v>5.7919556145150035E-2</v>
      </c>
      <c r="EG22" s="78">
        <f>SUM(EG20:EG21)</f>
        <v>9580</v>
      </c>
      <c r="EH22" s="40">
        <f>+EG22/EG$16</f>
        <v>7.4764027015255363E-2</v>
      </c>
      <c r="EI22" s="78">
        <f>SUM(EI20:EI21)</f>
        <v>9580</v>
      </c>
      <c r="EJ22" s="40">
        <f>+EI22/EI$16</f>
        <v>5.5320073107959673E-2</v>
      </c>
      <c r="EK22" s="78">
        <f>SUM(EK20:EK21)</f>
        <v>9580</v>
      </c>
      <c r="EL22" s="40">
        <f>+EK22/EK$16</f>
        <v>5.4747944008969054E-2</v>
      </c>
      <c r="EM22" s="78">
        <f>SUM(EM20:EM21)</f>
        <v>9580</v>
      </c>
      <c r="EN22" s="40">
        <f>+EM22/EM$16</f>
        <v>5.6588144807290498E-2</v>
      </c>
      <c r="EO22" s="78">
        <f>SUM(EO20:EO21)</f>
        <v>9580</v>
      </c>
      <c r="EP22" s="40">
        <f>+EO22/EO$16</f>
        <v>5.2201062144492646E-2</v>
      </c>
      <c r="EQ22" s="48">
        <f>SUM(EQ20:EQ21)</f>
        <v>9580</v>
      </c>
      <c r="ER22" s="40">
        <f>+EQ22/EQ$16</f>
        <v>5.0579961560285158E-2</v>
      </c>
      <c r="ES22" s="49">
        <f>SUM(ES20:ES21)</f>
        <v>9580</v>
      </c>
      <c r="ET22" s="42">
        <f>+ES22/ES$16</f>
        <v>4.604522467762575E-2</v>
      </c>
      <c r="EU22" s="49">
        <f>SUM(EU20:EU21)</f>
        <v>9580</v>
      </c>
      <c r="EV22" s="42">
        <f>+EU22/EU$16</f>
        <v>6.2890076024780001E-2</v>
      </c>
      <c r="EW22" s="49">
        <f>SUM(EW20:EW21)</f>
        <v>9580</v>
      </c>
      <c r="EX22" s="42">
        <f>+EW22/EW$16</f>
        <v>5.0155623790937957E-2</v>
      </c>
      <c r="EY22" s="50">
        <f>SUM(EY20:EY21)</f>
        <v>9580</v>
      </c>
      <c r="EZ22" s="42">
        <f>+EY22/EY$16</f>
        <v>5.1257005837520214E-2</v>
      </c>
      <c r="FA22" s="54">
        <f>SUM(FA20:FA21)</f>
        <v>9580</v>
      </c>
      <c r="FB22" s="42">
        <f>+FA22/FA$16</f>
        <v>5.6725356488963347E-2</v>
      </c>
      <c r="FC22" s="54">
        <f>SUM(FC20:FC21)</f>
        <v>9580</v>
      </c>
      <c r="FD22" s="42">
        <f>+FC22/FC$16</f>
        <v>5.2317338626814043E-2</v>
      </c>
      <c r="FE22" s="54">
        <f>SUM(FE20:FE21)</f>
        <v>218</v>
      </c>
      <c r="FF22" s="42">
        <f>+FE22/FE$16</f>
        <v>1.2335901388841419E-3</v>
      </c>
      <c r="FG22" s="54">
        <f>SUM(FG20:FG21)</f>
        <v>218</v>
      </c>
      <c r="FH22" s="42">
        <f>+FG22/FG$16</f>
        <v>1.2497840826008672E-3</v>
      </c>
      <c r="FI22" s="54">
        <f>SUM(FI20:FI21)</f>
        <v>218</v>
      </c>
      <c r="FJ22" s="42">
        <f>+FI22/FI$16</f>
        <v>1.2536917051328613E-3</v>
      </c>
      <c r="FK22" s="54">
        <f>SUM(FK20:FK21)</f>
        <v>218</v>
      </c>
      <c r="FL22" s="42">
        <f>+FK22/FK$16</f>
        <v>1.2769052128659565E-3</v>
      </c>
    </row>
    <row r="23" spans="1:169" ht="14" customHeight="1" x14ac:dyDescent="0.15">
      <c r="B23" s="92" t="s">
        <v>14</v>
      </c>
      <c r="C23" s="118"/>
      <c r="D23" s="80"/>
      <c r="E23" s="51"/>
      <c r="F23" s="80"/>
      <c r="G23" s="51"/>
      <c r="H23" s="80"/>
      <c r="I23" s="51"/>
      <c r="J23" s="80"/>
      <c r="K23" s="51"/>
      <c r="L23" s="80"/>
      <c r="M23" s="51"/>
      <c r="N23" s="80"/>
      <c r="O23" s="51"/>
      <c r="P23" s="80"/>
      <c r="Q23" s="51"/>
      <c r="R23" s="80"/>
      <c r="S23" s="51"/>
      <c r="T23" s="80"/>
      <c r="U23" s="51"/>
      <c r="V23" s="80"/>
      <c r="W23" s="51"/>
      <c r="X23" s="80"/>
      <c r="Y23" s="51"/>
      <c r="Z23" s="80"/>
      <c r="AA23" s="51"/>
      <c r="AB23" s="80"/>
      <c r="AC23" s="51"/>
      <c r="AD23" s="80"/>
      <c r="AE23" s="51"/>
      <c r="AF23" s="80"/>
      <c r="AG23" s="51"/>
      <c r="AH23" s="80"/>
      <c r="AI23" s="51"/>
      <c r="AJ23" s="80"/>
      <c r="AK23" s="51"/>
      <c r="AL23" s="80"/>
      <c r="AM23" s="51"/>
      <c r="AN23" s="80"/>
      <c r="AO23" s="51"/>
      <c r="AP23" s="80"/>
      <c r="AQ23" s="51"/>
      <c r="AR23" s="80"/>
      <c r="AS23" s="51"/>
      <c r="AT23" s="80"/>
      <c r="AU23" s="51"/>
      <c r="AV23" s="80"/>
      <c r="AW23" s="51"/>
      <c r="AX23" s="80"/>
      <c r="AY23" s="51"/>
      <c r="AZ23" s="80"/>
      <c r="BA23" s="51"/>
      <c r="BB23" s="80"/>
      <c r="BC23" s="51"/>
      <c r="BD23" s="80"/>
      <c r="BE23" s="51"/>
      <c r="BF23" s="80"/>
      <c r="BG23" s="51"/>
      <c r="BH23" s="80"/>
      <c r="BI23" s="51"/>
      <c r="BJ23" s="80"/>
      <c r="BK23" s="51"/>
      <c r="BL23" s="118"/>
      <c r="BM23" s="80"/>
      <c r="BN23" s="51"/>
      <c r="BO23" s="80"/>
      <c r="BP23" s="51"/>
      <c r="BQ23" s="80"/>
      <c r="BR23" s="51"/>
      <c r="BS23" s="80"/>
      <c r="BT23" s="51"/>
      <c r="BU23" s="80"/>
      <c r="BV23" s="51"/>
      <c r="BW23" s="80"/>
      <c r="BX23" s="51"/>
      <c r="BY23" s="80"/>
      <c r="BZ23" s="51"/>
      <c r="CA23" s="80"/>
      <c r="CB23" s="51"/>
      <c r="CC23" s="80"/>
      <c r="CD23" s="51"/>
      <c r="CE23" s="80"/>
      <c r="CF23" s="51"/>
      <c r="CG23" s="80"/>
      <c r="CH23" s="51"/>
      <c r="CI23" s="80"/>
      <c r="CJ23" s="51"/>
      <c r="CK23" s="80"/>
      <c r="CL23" s="51"/>
      <c r="CM23" s="80"/>
      <c r="CN23" s="51"/>
      <c r="CO23" s="80"/>
      <c r="CP23" s="51"/>
      <c r="CQ23" s="80"/>
      <c r="CR23" s="51"/>
      <c r="CS23" s="80"/>
      <c r="CT23" s="51"/>
      <c r="CU23" s="80"/>
      <c r="CV23" s="51"/>
      <c r="CW23" s="80"/>
      <c r="CX23" s="51"/>
      <c r="CY23" s="80"/>
      <c r="CZ23" s="51"/>
      <c r="DA23" s="80"/>
      <c r="DB23" s="51"/>
      <c r="DC23" s="80"/>
      <c r="DD23" s="51"/>
      <c r="DE23" s="80"/>
      <c r="DF23" s="51"/>
      <c r="DG23" s="80"/>
      <c r="DH23" s="51"/>
      <c r="DI23" s="80"/>
      <c r="DJ23" s="51"/>
      <c r="DK23" s="80"/>
      <c r="DL23" s="51"/>
      <c r="DM23" s="80"/>
      <c r="DN23" s="51"/>
      <c r="DO23" s="80"/>
      <c r="DP23" s="51"/>
      <c r="DQ23" s="80"/>
      <c r="DR23" s="51"/>
      <c r="DS23" s="80"/>
      <c r="DT23" s="51"/>
      <c r="DU23" s="80"/>
      <c r="DV23" s="51"/>
      <c r="DW23" s="80"/>
      <c r="DX23" s="51"/>
      <c r="DY23" s="80"/>
      <c r="DZ23" s="51"/>
      <c r="EA23" s="80"/>
      <c r="EB23" s="51"/>
      <c r="EC23" s="80"/>
      <c r="ED23" s="51"/>
      <c r="EE23" s="80"/>
      <c r="EF23" s="51"/>
      <c r="EG23" s="80"/>
      <c r="EH23" s="51"/>
      <c r="EI23" s="80"/>
      <c r="EJ23" s="51"/>
      <c r="EK23" s="80"/>
      <c r="EL23" s="51"/>
      <c r="EM23" s="78"/>
      <c r="EN23" s="51"/>
      <c r="EO23" s="78"/>
      <c r="EP23" s="51"/>
      <c r="EQ23" s="48"/>
      <c r="ER23" s="51"/>
      <c r="ES23" s="49"/>
      <c r="ET23" s="52"/>
      <c r="EU23" s="49"/>
      <c r="EV23" s="52"/>
      <c r="EW23" s="53"/>
      <c r="EX23" s="52"/>
      <c r="EY23" s="54"/>
      <c r="EZ23" s="52"/>
      <c r="FA23" s="54"/>
      <c r="FB23" s="52"/>
      <c r="FC23" s="54"/>
      <c r="FD23" s="52"/>
      <c r="FE23" s="54"/>
      <c r="FF23" s="52"/>
      <c r="FG23" s="54"/>
      <c r="FH23" s="52"/>
      <c r="FI23" s="54"/>
      <c r="FJ23" s="52"/>
      <c r="FK23" s="54"/>
      <c r="FL23" s="52"/>
    </row>
    <row r="24" spans="1:169" ht="14" customHeight="1" x14ac:dyDescent="0.15">
      <c r="B24" s="60" t="s">
        <v>15</v>
      </c>
      <c r="C24" s="117"/>
      <c r="D24" s="43"/>
      <c r="E24" s="40">
        <f>+D24/D$16</f>
        <v>0</v>
      </c>
      <c r="F24" s="43"/>
      <c r="G24" s="40">
        <f>+F24/F$16</f>
        <v>0</v>
      </c>
      <c r="H24" s="43"/>
      <c r="I24" s="40">
        <f>+H24/H$16</f>
        <v>0</v>
      </c>
      <c r="J24" s="43"/>
      <c r="K24" s="40">
        <f>+J24/J$16</f>
        <v>0</v>
      </c>
      <c r="L24" s="43"/>
      <c r="M24" s="40">
        <f>+L24/L$16</f>
        <v>0</v>
      </c>
      <c r="N24" s="43"/>
      <c r="O24" s="40">
        <f>+N24/N$16</f>
        <v>0</v>
      </c>
      <c r="P24" s="43"/>
      <c r="Q24" s="40">
        <f>+P24/P$16</f>
        <v>0</v>
      </c>
      <c r="R24" s="43"/>
      <c r="S24" s="40">
        <f>+R24/R$16</f>
        <v>0</v>
      </c>
      <c r="T24" s="43"/>
      <c r="U24" s="40">
        <f>+T24/T$16</f>
        <v>0</v>
      </c>
      <c r="V24" s="43"/>
      <c r="W24" s="40">
        <f>+V24/V$16</f>
        <v>0</v>
      </c>
      <c r="X24" s="43"/>
      <c r="Y24" s="40">
        <f>+X24/X$16</f>
        <v>0</v>
      </c>
      <c r="Z24" s="43"/>
      <c r="AA24" s="40">
        <f>+Z24/Z$16</f>
        <v>0</v>
      </c>
      <c r="AB24" s="43"/>
      <c r="AC24" s="40">
        <f>+AB24/AB$16</f>
        <v>0</v>
      </c>
      <c r="AD24" s="43"/>
      <c r="AE24" s="40">
        <f>+AD24/AD$16</f>
        <v>0</v>
      </c>
      <c r="AF24" s="43"/>
      <c r="AG24" s="40">
        <f>+AF24/AF$16</f>
        <v>0</v>
      </c>
      <c r="AH24" s="43"/>
      <c r="AI24" s="40">
        <f>+AH24/AH$16</f>
        <v>0</v>
      </c>
      <c r="AJ24" s="43"/>
      <c r="AK24" s="40">
        <f>+AJ24/AJ$16</f>
        <v>0</v>
      </c>
      <c r="AL24" s="43"/>
      <c r="AM24" s="40">
        <f>+AL24/AL$16</f>
        <v>0</v>
      </c>
      <c r="AN24" s="43"/>
      <c r="AO24" s="40">
        <f>+AN24/AN$16</f>
        <v>0</v>
      </c>
      <c r="AP24" s="43"/>
      <c r="AQ24" s="40">
        <f>+AP24/AP$16</f>
        <v>0</v>
      </c>
      <c r="AR24" s="43"/>
      <c r="AS24" s="40">
        <f>+AR24/AR$16</f>
        <v>0</v>
      </c>
      <c r="AT24" s="43"/>
      <c r="AU24" s="40">
        <f>+AT24/AT$16</f>
        <v>0</v>
      </c>
      <c r="AV24" s="43"/>
      <c r="AW24" s="40">
        <f>+AV24/AV$16</f>
        <v>0</v>
      </c>
      <c r="AX24" s="43"/>
      <c r="AY24" s="40">
        <f>+AX24/AX$16</f>
        <v>0</v>
      </c>
      <c r="AZ24" s="43"/>
      <c r="BA24" s="40">
        <f>+AZ24/AZ$16</f>
        <v>0</v>
      </c>
      <c r="BB24" s="43"/>
      <c r="BC24" s="40">
        <f>+BB24/BB$16</f>
        <v>0</v>
      </c>
      <c r="BD24" s="43"/>
      <c r="BE24" s="40">
        <f>+BD24/BD$16</f>
        <v>0</v>
      </c>
      <c r="BF24" s="43"/>
      <c r="BG24" s="40">
        <f>+BF24/BF$16</f>
        <v>0</v>
      </c>
      <c r="BH24" s="43"/>
      <c r="BI24" s="40">
        <f>+BH24/BH$16</f>
        <v>0</v>
      </c>
      <c r="BJ24" s="43"/>
      <c r="BK24" s="40">
        <f>+BJ24/BJ$16</f>
        <v>0</v>
      </c>
      <c r="BL24" s="117"/>
      <c r="BM24" s="43"/>
      <c r="BN24" s="40">
        <f>+BM24/BM$16</f>
        <v>0</v>
      </c>
      <c r="BO24" s="43"/>
      <c r="BP24" s="40">
        <f>+BO24/BO$16</f>
        <v>0</v>
      </c>
      <c r="BQ24" s="43"/>
      <c r="BR24" s="40">
        <f>+BQ24/BQ$16</f>
        <v>0</v>
      </c>
      <c r="BS24" s="43"/>
      <c r="BT24" s="40">
        <f>+BS24/BS$16</f>
        <v>0</v>
      </c>
      <c r="BU24" s="43"/>
      <c r="BV24" s="40">
        <f>+BU24/BU$16</f>
        <v>0</v>
      </c>
      <c r="BW24" s="43"/>
      <c r="BX24" s="40">
        <f>+BW24/BW$16</f>
        <v>0</v>
      </c>
      <c r="BY24" s="43"/>
      <c r="BZ24" s="40">
        <f>+BY24/BY$16</f>
        <v>0</v>
      </c>
      <c r="CA24" s="43"/>
      <c r="CB24" s="40">
        <f>+CA24/CA$16</f>
        <v>0</v>
      </c>
      <c r="CC24" s="43"/>
      <c r="CD24" s="40">
        <f>+CC24/CC$16</f>
        <v>0</v>
      </c>
      <c r="CE24" s="43"/>
      <c r="CF24" s="40">
        <f>+CE24/CE$16</f>
        <v>0</v>
      </c>
      <c r="CG24" s="43"/>
      <c r="CH24" s="40">
        <f>+CG24/CG$16</f>
        <v>0</v>
      </c>
      <c r="CI24" s="43"/>
      <c r="CJ24" s="40">
        <f>+CI24/CI$16</f>
        <v>0</v>
      </c>
      <c r="CK24" s="43"/>
      <c r="CL24" s="40">
        <f>+CK24/CK$16</f>
        <v>0</v>
      </c>
      <c r="CM24" s="43"/>
      <c r="CN24" s="40">
        <f>+CM24/CM$16</f>
        <v>0</v>
      </c>
      <c r="CO24" s="43"/>
      <c r="CP24" s="40">
        <f>+CO24/CO$16</f>
        <v>0</v>
      </c>
      <c r="CQ24" s="43"/>
      <c r="CR24" s="40">
        <f>+CQ24/CQ$16</f>
        <v>0</v>
      </c>
      <c r="CS24" s="43"/>
      <c r="CT24" s="40">
        <f>+CS24/CS$16</f>
        <v>0</v>
      </c>
      <c r="CU24" s="43"/>
      <c r="CV24" s="40">
        <f>+CU24/CU$16</f>
        <v>0</v>
      </c>
      <c r="CW24" s="43"/>
      <c r="CX24" s="40">
        <f>+CW24/CW$16</f>
        <v>0</v>
      </c>
      <c r="CY24" s="43"/>
      <c r="CZ24" s="40">
        <f>+CY24/CY$16</f>
        <v>0</v>
      </c>
      <c r="DA24" s="43"/>
      <c r="DB24" s="40">
        <f>+DA24/DA$16</f>
        <v>0</v>
      </c>
      <c r="DC24" s="43"/>
      <c r="DD24" s="40">
        <f>+DC24/DC$16</f>
        <v>0</v>
      </c>
      <c r="DE24" s="43"/>
      <c r="DF24" s="40">
        <f>+DE24/DE$16</f>
        <v>0</v>
      </c>
      <c r="DG24" s="43"/>
      <c r="DH24" s="40">
        <f>+DG24/DG$16</f>
        <v>0</v>
      </c>
      <c r="DI24" s="43"/>
      <c r="DJ24" s="40">
        <f>+DI24/DI$16</f>
        <v>0</v>
      </c>
      <c r="DK24" s="43"/>
      <c r="DL24" s="40">
        <f>+DK24/DK$16</f>
        <v>0</v>
      </c>
      <c r="DM24" s="43"/>
      <c r="DN24" s="40">
        <f>+DM24/DM$16</f>
        <v>0</v>
      </c>
      <c r="DO24" s="43"/>
      <c r="DP24" s="40">
        <f>+DO24/DO$16</f>
        <v>0</v>
      </c>
      <c r="DQ24" s="43"/>
      <c r="DR24" s="40">
        <f>+DQ24/DQ$16</f>
        <v>0</v>
      </c>
      <c r="DS24" s="43"/>
      <c r="DT24" s="40">
        <f>+DS24/DS$16</f>
        <v>0</v>
      </c>
      <c r="DU24" s="43"/>
      <c r="DV24" s="40">
        <f>+DU24/DU$16</f>
        <v>0</v>
      </c>
      <c r="DW24" s="43"/>
      <c r="DX24" s="40">
        <f>+DW24/DW$16</f>
        <v>0</v>
      </c>
      <c r="DY24" s="43"/>
      <c r="DZ24" s="40">
        <f>+DY24/DY$16</f>
        <v>0</v>
      </c>
      <c r="EA24" s="43"/>
      <c r="EB24" s="40">
        <f>+EA24/EA$16</f>
        <v>0</v>
      </c>
      <c r="EC24" s="43"/>
      <c r="ED24" s="40">
        <f>+EC24/EC$16</f>
        <v>0</v>
      </c>
      <c r="EE24" s="43"/>
      <c r="EF24" s="40">
        <f>+EE24/EE$16</f>
        <v>0</v>
      </c>
      <c r="EG24" s="43"/>
      <c r="EH24" s="40">
        <f>+EG24/EG$16</f>
        <v>0</v>
      </c>
      <c r="EI24" s="43"/>
      <c r="EJ24" s="40">
        <f>+EI24/EI$16</f>
        <v>0</v>
      </c>
      <c r="EK24" s="43"/>
      <c r="EL24" s="40">
        <f>+EK24/EK$16</f>
        <v>0</v>
      </c>
      <c r="EM24" s="43"/>
      <c r="EN24" s="40">
        <f>+EM24/EM$16</f>
        <v>0</v>
      </c>
      <c r="EO24" s="43"/>
      <c r="EP24" s="40">
        <f>+EO24/EO$16</f>
        <v>0</v>
      </c>
      <c r="EQ24" s="41"/>
      <c r="ER24" s="40">
        <f>+EQ24/EQ$16</f>
        <v>0</v>
      </c>
      <c r="ES24" s="41"/>
      <c r="ET24" s="42">
        <f>+ES24/ES$16</f>
        <v>0</v>
      </c>
      <c r="EU24" s="41"/>
      <c r="EV24" s="42">
        <f>+EU24/EU$16</f>
        <v>0</v>
      </c>
      <c r="EW24" s="41"/>
      <c r="EX24" s="42">
        <f>+EW24/EW$16</f>
        <v>0</v>
      </c>
      <c r="EY24" s="43"/>
      <c r="EZ24" s="42">
        <f>+EY24/EY$16</f>
        <v>0</v>
      </c>
      <c r="FA24" s="43"/>
      <c r="FB24" s="42">
        <f>+FA24/FA$16</f>
        <v>0</v>
      </c>
      <c r="FC24" s="43"/>
      <c r="FD24" s="42">
        <f>+FC24/FC$16</f>
        <v>0</v>
      </c>
      <c r="FE24" s="43"/>
      <c r="FF24" s="42">
        <f>+FE24/FE$16</f>
        <v>0</v>
      </c>
      <c r="FG24" s="43"/>
      <c r="FH24" s="42">
        <f>+FG24/FG$16</f>
        <v>0</v>
      </c>
      <c r="FI24" s="43"/>
      <c r="FJ24" s="42">
        <f>+FI24/FI$16</f>
        <v>0</v>
      </c>
      <c r="FK24" s="43"/>
      <c r="FL24" s="42">
        <f>+FK24/FK$16</f>
        <v>0</v>
      </c>
    </row>
    <row r="25" spans="1:169" ht="14" customHeight="1" x14ac:dyDescent="0.15">
      <c r="B25" s="92" t="s">
        <v>16</v>
      </c>
      <c r="C25" s="118"/>
      <c r="D25" s="80">
        <f>SUM(D24:D24)</f>
        <v>0</v>
      </c>
      <c r="E25" s="40">
        <f>+D25/D$16</f>
        <v>0</v>
      </c>
      <c r="F25" s="80">
        <f>SUM(F24:F24)</f>
        <v>0</v>
      </c>
      <c r="G25" s="40">
        <f>+F25/F$16</f>
        <v>0</v>
      </c>
      <c r="H25" s="80">
        <f>SUM(H24:H24)</f>
        <v>0</v>
      </c>
      <c r="I25" s="40">
        <f>+H25/H$16</f>
        <v>0</v>
      </c>
      <c r="J25" s="80">
        <f>SUM(J24:J24)</f>
        <v>0</v>
      </c>
      <c r="K25" s="40">
        <f>+J25/J$16</f>
        <v>0</v>
      </c>
      <c r="L25" s="80">
        <f>SUM(L24:L24)</f>
        <v>0</v>
      </c>
      <c r="M25" s="40">
        <f>+L25/L$16</f>
        <v>0</v>
      </c>
      <c r="N25" s="80">
        <f>SUM(N24:N24)</f>
        <v>0</v>
      </c>
      <c r="O25" s="40">
        <f>+N25/N$16</f>
        <v>0</v>
      </c>
      <c r="P25" s="80">
        <f>SUM(P24:P24)</f>
        <v>0</v>
      </c>
      <c r="Q25" s="40">
        <f>+P25/P$16</f>
        <v>0</v>
      </c>
      <c r="R25" s="80">
        <f>SUM(R24:R24)</f>
        <v>0</v>
      </c>
      <c r="S25" s="40">
        <f>+R25/R$16</f>
        <v>0</v>
      </c>
      <c r="T25" s="80">
        <f>SUM(T24:T24)</f>
        <v>0</v>
      </c>
      <c r="U25" s="40">
        <f>+T25/T$16</f>
        <v>0</v>
      </c>
      <c r="V25" s="80">
        <f>SUM(V24:V24)</f>
        <v>0</v>
      </c>
      <c r="W25" s="40">
        <f>+V25/V$16</f>
        <v>0</v>
      </c>
      <c r="X25" s="80">
        <f>SUM(X24:X24)</f>
        <v>0</v>
      </c>
      <c r="Y25" s="40">
        <f>+X25/X$16</f>
        <v>0</v>
      </c>
      <c r="Z25" s="80">
        <f>SUM(Z24:Z24)</f>
        <v>0</v>
      </c>
      <c r="AA25" s="40">
        <f>+Z25/Z$16</f>
        <v>0</v>
      </c>
      <c r="AB25" s="80">
        <f>SUM(AB24:AB24)</f>
        <v>0</v>
      </c>
      <c r="AC25" s="40">
        <f>+AB25/AB$16</f>
        <v>0</v>
      </c>
      <c r="AD25" s="80">
        <f>SUM(AD24:AD24)</f>
        <v>0</v>
      </c>
      <c r="AE25" s="40">
        <f>+AD25/AD$16</f>
        <v>0</v>
      </c>
      <c r="AF25" s="80">
        <f>SUM(AF24:AF24)</f>
        <v>0</v>
      </c>
      <c r="AG25" s="40">
        <f>+AF25/AF$16</f>
        <v>0</v>
      </c>
      <c r="AH25" s="80">
        <f>SUM(AH24:AH24)</f>
        <v>0</v>
      </c>
      <c r="AI25" s="40">
        <f>+AH25/AH$16</f>
        <v>0</v>
      </c>
      <c r="AJ25" s="80">
        <f>SUM(AJ24:AJ24)</f>
        <v>0</v>
      </c>
      <c r="AK25" s="40">
        <f>+AJ25/AJ$16</f>
        <v>0</v>
      </c>
      <c r="AL25" s="80">
        <f>SUM(AL24:AL24)</f>
        <v>0</v>
      </c>
      <c r="AM25" s="40">
        <f>+AL25/AL$16</f>
        <v>0</v>
      </c>
      <c r="AN25" s="80">
        <f>SUM(AN24:AN24)</f>
        <v>0</v>
      </c>
      <c r="AO25" s="40">
        <f>+AN25/AN$16</f>
        <v>0</v>
      </c>
      <c r="AP25" s="80">
        <f>SUM(AP24:AP24)</f>
        <v>0</v>
      </c>
      <c r="AQ25" s="40">
        <f>+AP25/AP$16</f>
        <v>0</v>
      </c>
      <c r="AR25" s="80">
        <f>SUM(AR24:AR24)</f>
        <v>0</v>
      </c>
      <c r="AS25" s="40">
        <f>+AR25/AR$16</f>
        <v>0</v>
      </c>
      <c r="AT25" s="80">
        <f>SUM(AT24:AT24)</f>
        <v>0</v>
      </c>
      <c r="AU25" s="40">
        <f>+AT25/AT$16</f>
        <v>0</v>
      </c>
      <c r="AV25" s="80">
        <f>SUM(AV24:AV24)</f>
        <v>0</v>
      </c>
      <c r="AW25" s="40">
        <f>+AV25/AV$16</f>
        <v>0</v>
      </c>
      <c r="AX25" s="80">
        <f>SUM(AX24:AX24)</f>
        <v>0</v>
      </c>
      <c r="AY25" s="40">
        <f>+AX25/AX$16</f>
        <v>0</v>
      </c>
      <c r="AZ25" s="80">
        <f>SUM(AZ24:AZ24)</f>
        <v>0</v>
      </c>
      <c r="BA25" s="40">
        <f>+AZ25/AZ$16</f>
        <v>0</v>
      </c>
      <c r="BB25" s="80">
        <f>SUM(BB24:BB24)</f>
        <v>0</v>
      </c>
      <c r="BC25" s="40">
        <f>+BB25/BB$16</f>
        <v>0</v>
      </c>
      <c r="BD25" s="80">
        <f>SUM(BD24:BD24)</f>
        <v>0</v>
      </c>
      <c r="BE25" s="40">
        <f>+BD25/BD$16</f>
        <v>0</v>
      </c>
      <c r="BF25" s="80">
        <f>SUM(BF24:BF24)</f>
        <v>0</v>
      </c>
      <c r="BG25" s="40">
        <f>+BF25/BF$16</f>
        <v>0</v>
      </c>
      <c r="BH25" s="80">
        <f>SUM(BH24:BH24)</f>
        <v>0</v>
      </c>
      <c r="BI25" s="40">
        <f>+BH25/BH$16</f>
        <v>0</v>
      </c>
      <c r="BJ25" s="80">
        <f>SUM(BJ24:BJ24)</f>
        <v>0</v>
      </c>
      <c r="BK25" s="40">
        <f>+BJ25/BJ$16</f>
        <v>0</v>
      </c>
      <c r="BL25" s="118"/>
      <c r="BM25" s="80">
        <f>SUM(BM24:BM24)</f>
        <v>0</v>
      </c>
      <c r="BN25" s="40">
        <f>+BM25/BM$16</f>
        <v>0</v>
      </c>
      <c r="BO25" s="80">
        <f>SUM(BO24:BO24)</f>
        <v>0</v>
      </c>
      <c r="BP25" s="40">
        <f>+BO25/BO$16</f>
        <v>0</v>
      </c>
      <c r="BQ25" s="80">
        <f>SUM(BQ24:BQ24)</f>
        <v>0</v>
      </c>
      <c r="BR25" s="40">
        <f>+BQ25/BQ$16</f>
        <v>0</v>
      </c>
      <c r="BS25" s="80">
        <f>SUM(BS24:BS24)</f>
        <v>0</v>
      </c>
      <c r="BT25" s="40">
        <f>+BS25/BS$16</f>
        <v>0</v>
      </c>
      <c r="BU25" s="80">
        <f>SUM(BU24:BU24)</f>
        <v>0</v>
      </c>
      <c r="BV25" s="40">
        <f>+BU25/BU$16</f>
        <v>0</v>
      </c>
      <c r="BW25" s="80">
        <f>SUM(BW24:BW24)</f>
        <v>0</v>
      </c>
      <c r="BX25" s="40">
        <f>+BW25/BW$16</f>
        <v>0</v>
      </c>
      <c r="BY25" s="80">
        <f>SUM(BY24:BY24)</f>
        <v>0</v>
      </c>
      <c r="BZ25" s="40">
        <f>+BY25/BY$16</f>
        <v>0</v>
      </c>
      <c r="CA25" s="80">
        <f>SUM(CA24:CA24)</f>
        <v>0</v>
      </c>
      <c r="CB25" s="40">
        <f>+CA25/CA$16</f>
        <v>0</v>
      </c>
      <c r="CC25" s="80">
        <f>SUM(CC24:CC24)</f>
        <v>0</v>
      </c>
      <c r="CD25" s="40">
        <f>+CC25/CC$16</f>
        <v>0</v>
      </c>
      <c r="CE25" s="80">
        <f>SUM(CE24:CE24)</f>
        <v>0</v>
      </c>
      <c r="CF25" s="40">
        <f>+CE25/CE$16</f>
        <v>0</v>
      </c>
      <c r="CG25" s="80">
        <f>SUM(CG24:CG24)</f>
        <v>0</v>
      </c>
      <c r="CH25" s="40">
        <f>+CG25/CG$16</f>
        <v>0</v>
      </c>
      <c r="CI25" s="80">
        <f>SUM(CI24:CI24)</f>
        <v>0</v>
      </c>
      <c r="CJ25" s="40">
        <f>+CI25/CI$16</f>
        <v>0</v>
      </c>
      <c r="CK25" s="80">
        <f>SUM(CK24:CK24)</f>
        <v>0</v>
      </c>
      <c r="CL25" s="40">
        <f>+CK25/CK$16</f>
        <v>0</v>
      </c>
      <c r="CM25" s="80">
        <f>SUM(CM24:CM24)</f>
        <v>0</v>
      </c>
      <c r="CN25" s="40">
        <f>+CM25/CM$16</f>
        <v>0</v>
      </c>
      <c r="CO25" s="80">
        <f>SUM(CO24:CO24)</f>
        <v>0</v>
      </c>
      <c r="CP25" s="40">
        <f>+CO25/CO$16</f>
        <v>0</v>
      </c>
      <c r="CQ25" s="80">
        <f>SUM(CQ24:CQ24)</f>
        <v>0</v>
      </c>
      <c r="CR25" s="40">
        <f>+CQ25/CQ$16</f>
        <v>0</v>
      </c>
      <c r="CS25" s="80">
        <f>SUM(CS24:CS24)</f>
        <v>0</v>
      </c>
      <c r="CT25" s="40">
        <f>+CS25/CS$16</f>
        <v>0</v>
      </c>
      <c r="CU25" s="80">
        <f>SUM(CU24:CU24)</f>
        <v>0</v>
      </c>
      <c r="CV25" s="40">
        <f>+CU25/CU$16</f>
        <v>0</v>
      </c>
      <c r="CW25" s="80">
        <f>SUM(CW24:CW24)</f>
        <v>0</v>
      </c>
      <c r="CX25" s="40">
        <f>+CW25/CW$16</f>
        <v>0</v>
      </c>
      <c r="CY25" s="80">
        <f>SUM(CY24:CY24)</f>
        <v>0</v>
      </c>
      <c r="CZ25" s="40">
        <f>+CY25/CY$16</f>
        <v>0</v>
      </c>
      <c r="DA25" s="80">
        <f>SUM(DA24:DA24)</f>
        <v>0</v>
      </c>
      <c r="DB25" s="40">
        <f>+DA25/DA$16</f>
        <v>0</v>
      </c>
      <c r="DC25" s="80">
        <f>SUM(DC24:DC24)</f>
        <v>0</v>
      </c>
      <c r="DD25" s="40">
        <f>+DC25/DC$16</f>
        <v>0</v>
      </c>
      <c r="DE25" s="80">
        <f>SUM(DE24:DE24)</f>
        <v>0</v>
      </c>
      <c r="DF25" s="40">
        <f>+DE25/DE$16</f>
        <v>0</v>
      </c>
      <c r="DG25" s="80">
        <f>SUM(DG24:DG24)</f>
        <v>0</v>
      </c>
      <c r="DH25" s="40">
        <f>+DG25/DG$16</f>
        <v>0</v>
      </c>
      <c r="DI25" s="80">
        <f>SUM(DI24:DI24)</f>
        <v>0</v>
      </c>
      <c r="DJ25" s="40">
        <f>+DI25/DI$16</f>
        <v>0</v>
      </c>
      <c r="DK25" s="80">
        <f>SUM(DK24:DK24)</f>
        <v>0</v>
      </c>
      <c r="DL25" s="40">
        <f>+DK25/DK$16</f>
        <v>0</v>
      </c>
      <c r="DM25" s="80">
        <f>SUM(DM24:DM24)</f>
        <v>0</v>
      </c>
      <c r="DN25" s="40">
        <f>+DM25/DM$16</f>
        <v>0</v>
      </c>
      <c r="DO25" s="80">
        <f>SUM(DO24:DO24)</f>
        <v>0</v>
      </c>
      <c r="DP25" s="40">
        <f>+DO25/DO$16</f>
        <v>0</v>
      </c>
      <c r="DQ25" s="80">
        <f>SUM(DQ24:DQ24)</f>
        <v>0</v>
      </c>
      <c r="DR25" s="40">
        <f>+DQ25/DQ$16</f>
        <v>0</v>
      </c>
      <c r="DS25" s="80">
        <f>SUM(DS24:DS24)</f>
        <v>0</v>
      </c>
      <c r="DT25" s="40">
        <f>+DS25/DS$16</f>
        <v>0</v>
      </c>
      <c r="DU25" s="80">
        <f>SUM(DU24:DU24)</f>
        <v>0</v>
      </c>
      <c r="DV25" s="40">
        <f>+DU25/DU$16</f>
        <v>0</v>
      </c>
      <c r="DW25" s="80">
        <f>SUM(DW24:DW24)</f>
        <v>0</v>
      </c>
      <c r="DX25" s="40">
        <f>+DW25/DW$16</f>
        <v>0</v>
      </c>
      <c r="DY25" s="80">
        <f>SUM(DY24:DY24)</f>
        <v>0</v>
      </c>
      <c r="DZ25" s="40">
        <f>+DY25/DY$16</f>
        <v>0</v>
      </c>
      <c r="EA25" s="80">
        <f>SUM(EA24:EA24)</f>
        <v>0</v>
      </c>
      <c r="EB25" s="40">
        <f>+EA25/EA$16</f>
        <v>0</v>
      </c>
      <c r="EC25" s="80">
        <f>SUM(EC24:EC24)</f>
        <v>0</v>
      </c>
      <c r="ED25" s="40">
        <f>+EC25/EC$16</f>
        <v>0</v>
      </c>
      <c r="EE25" s="80">
        <f>SUM(EE24:EE24)</f>
        <v>0</v>
      </c>
      <c r="EF25" s="40">
        <f>+EE25/EE$16</f>
        <v>0</v>
      </c>
      <c r="EG25" s="80">
        <f>SUM(EG24:EG24)</f>
        <v>0</v>
      </c>
      <c r="EH25" s="40">
        <f>+EG25/EG$16</f>
        <v>0</v>
      </c>
      <c r="EI25" s="80">
        <f>SUM(EI24:EI24)</f>
        <v>0</v>
      </c>
      <c r="EJ25" s="40">
        <f>+EI25/EI$16</f>
        <v>0</v>
      </c>
      <c r="EK25" s="80">
        <f>SUM(EK24:EK24)</f>
        <v>0</v>
      </c>
      <c r="EL25" s="40">
        <f>+EK25/EK$16</f>
        <v>0</v>
      </c>
      <c r="EM25" s="78">
        <f>SUM(EM24:EM24)</f>
        <v>0</v>
      </c>
      <c r="EN25" s="40">
        <f>+EM25/EM$16</f>
        <v>0</v>
      </c>
      <c r="EO25" s="78">
        <f>SUM(EO24:EO24)</f>
        <v>0</v>
      </c>
      <c r="EP25" s="40">
        <f>+EO25/EO$16</f>
        <v>0</v>
      </c>
      <c r="EQ25" s="48">
        <f>SUM(EQ24:EQ24)</f>
        <v>0</v>
      </c>
      <c r="ER25" s="40">
        <f>+EQ25/EQ$16</f>
        <v>0</v>
      </c>
      <c r="ES25" s="49">
        <f>SUM(ES24:ES24)</f>
        <v>0</v>
      </c>
      <c r="ET25" s="42">
        <f>+ES25/ES$16</f>
        <v>0</v>
      </c>
      <c r="EU25" s="49">
        <f>SUM(EU24:EU24)</f>
        <v>0</v>
      </c>
      <c r="EV25" s="42">
        <f>+EU25/EU$16</f>
        <v>0</v>
      </c>
      <c r="EW25" s="53">
        <f>SUM(EW24:EW24)</f>
        <v>0</v>
      </c>
      <c r="EX25" s="42">
        <f>+EW25/EW$16</f>
        <v>0</v>
      </c>
      <c r="EY25" s="54">
        <f>SUM(EY24:EY24)</f>
        <v>0</v>
      </c>
      <c r="EZ25" s="42">
        <f>+EY25/EY$16</f>
        <v>0</v>
      </c>
      <c r="FA25" s="54">
        <f>SUM(FA24:FA24)</f>
        <v>0</v>
      </c>
      <c r="FB25" s="42">
        <f>+FA25/FA$16</f>
        <v>0</v>
      </c>
      <c r="FC25" s="54">
        <f>SUM(FC24:FC24)</f>
        <v>0</v>
      </c>
      <c r="FD25" s="42">
        <f>+FC25/FC$16</f>
        <v>0</v>
      </c>
      <c r="FE25" s="54">
        <f>SUM(FE24:FE24)</f>
        <v>0</v>
      </c>
      <c r="FF25" s="42">
        <f>+FE25/FE$16</f>
        <v>0</v>
      </c>
      <c r="FG25" s="54">
        <f>SUM(FG24:FG24)</f>
        <v>0</v>
      </c>
      <c r="FH25" s="42">
        <f>+FG25/FG$16</f>
        <v>0</v>
      </c>
      <c r="FI25" s="54">
        <f>SUM(FI24:FI24)</f>
        <v>0</v>
      </c>
      <c r="FJ25" s="42">
        <f>+FI25/FI$16</f>
        <v>0</v>
      </c>
      <c r="FK25" s="54">
        <f>SUM(FK24:FK24)</f>
        <v>0</v>
      </c>
      <c r="FL25" s="42">
        <f>+FK25/FK$16</f>
        <v>0</v>
      </c>
    </row>
    <row r="26" spans="1:169" ht="14" customHeight="1" x14ac:dyDescent="0.15">
      <c r="B26" s="92" t="s">
        <v>17</v>
      </c>
      <c r="C26" s="118"/>
      <c r="D26" s="82">
        <f>D25+D22</f>
        <v>0</v>
      </c>
      <c r="E26" s="83">
        <f>+D26/D$16</f>
        <v>0</v>
      </c>
      <c r="F26" s="82">
        <f>F25+F22</f>
        <v>0</v>
      </c>
      <c r="G26" s="83">
        <f>+F26/F$16</f>
        <v>0</v>
      </c>
      <c r="H26" s="82">
        <f>H25+H22</f>
        <v>0</v>
      </c>
      <c r="I26" s="83">
        <f>+H26/H$16</f>
        <v>0</v>
      </c>
      <c r="J26" s="82">
        <f>J25+J22</f>
        <v>0</v>
      </c>
      <c r="K26" s="83">
        <f>+J26/J$16</f>
        <v>0</v>
      </c>
      <c r="L26" s="82">
        <f>L25+L22</f>
        <v>0</v>
      </c>
      <c r="M26" s="83">
        <f>+L26/L$16</f>
        <v>0</v>
      </c>
      <c r="N26" s="82">
        <f>N25+N22</f>
        <v>0</v>
      </c>
      <c r="O26" s="83">
        <f>+N26/N$16</f>
        <v>0</v>
      </c>
      <c r="P26" s="82">
        <f>P25+P22</f>
        <v>0</v>
      </c>
      <c r="Q26" s="83">
        <f>+P26/P$16</f>
        <v>0</v>
      </c>
      <c r="R26" s="82">
        <f>R25+R22</f>
        <v>0</v>
      </c>
      <c r="S26" s="83">
        <f>+R26/R$16</f>
        <v>0</v>
      </c>
      <c r="T26" s="82">
        <f>T25+T22</f>
        <v>0</v>
      </c>
      <c r="U26" s="83">
        <f>+T26/T$16</f>
        <v>0</v>
      </c>
      <c r="V26" s="82">
        <f>V25+V22</f>
        <v>11406.76</v>
      </c>
      <c r="W26" s="83">
        <f>+V26/V$16</f>
        <v>4.9026403338868457E-2</v>
      </c>
      <c r="X26" s="82">
        <f>X25+X22</f>
        <v>11266.94</v>
      </c>
      <c r="Y26" s="83">
        <f>+X26/X$16</f>
        <v>4.8464286465504894E-2</v>
      </c>
      <c r="Z26" s="82">
        <f>Z25+Z22</f>
        <v>15478.43</v>
      </c>
      <c r="AA26" s="83">
        <f>+Z26/Z$16</f>
        <v>6.5009621181846111E-2</v>
      </c>
      <c r="AB26" s="82">
        <f>AB25+AB22</f>
        <v>38899.949999999997</v>
      </c>
      <c r="AC26" s="83">
        <f>+AB26/AB$16</f>
        <v>0.14443597382683121</v>
      </c>
      <c r="AD26" s="82">
        <f>AD25+AD22</f>
        <v>37561.79</v>
      </c>
      <c r="AE26" s="83">
        <f>+AD26/AD$16</f>
        <v>0.1403974741171313</v>
      </c>
      <c r="AF26" s="82">
        <f>AF25+AF22</f>
        <v>6234.12</v>
      </c>
      <c r="AG26" s="83">
        <f>+AF26/AF$16</f>
        <v>2.5365801259476895E-2</v>
      </c>
      <c r="AH26" s="82">
        <f>AH25+AH22</f>
        <v>29956.240000000002</v>
      </c>
      <c r="AI26" s="83">
        <f>+AH26/AH$16</f>
        <v>0.10970380941192258</v>
      </c>
      <c r="AJ26" s="82">
        <f>AJ25+AJ22</f>
        <v>3296.54</v>
      </c>
      <c r="AK26" s="83">
        <f>+AJ26/AJ$16</f>
        <v>1.4761703148057883E-2</v>
      </c>
      <c r="AL26" s="82">
        <f>AL25+AL22</f>
        <v>28454.35</v>
      </c>
      <c r="AM26" s="83">
        <f>+AL26/AL$16</f>
        <v>0.11141281291104113</v>
      </c>
      <c r="AN26" s="82">
        <f>AN25+AN22</f>
        <v>0</v>
      </c>
      <c r="AO26" s="83">
        <f>+AN26/AN$16</f>
        <v>0</v>
      </c>
      <c r="AP26" s="82">
        <f>AP25+AP22</f>
        <v>86596.409999999989</v>
      </c>
      <c r="AQ26" s="83">
        <f>+AP26/AP$16</f>
        <v>0.29060787553144679</v>
      </c>
      <c r="AR26" s="82">
        <f>AR25+AR22</f>
        <v>66295</v>
      </c>
      <c r="AS26" s="83">
        <f>+AR26/AR$16</f>
        <v>0.24470761417366285</v>
      </c>
      <c r="AT26" s="82">
        <f>AT25+AT22</f>
        <v>64393.37</v>
      </c>
      <c r="AU26" s="83">
        <f>+AT26/AT$16</f>
        <v>0.23993388619196299</v>
      </c>
      <c r="AV26" s="82">
        <f>AV25+AV22</f>
        <v>68584.37</v>
      </c>
      <c r="AW26" s="83">
        <f>+AV26/AV$16</f>
        <v>0.2503374851132053</v>
      </c>
      <c r="AX26" s="82">
        <f>AX25+AX22</f>
        <v>58987.05</v>
      </c>
      <c r="AY26" s="83">
        <f>+AX26/AX$16</f>
        <v>0.22584203108567225</v>
      </c>
      <c r="AZ26" s="82">
        <f>AZ25+AZ22</f>
        <v>75928.03</v>
      </c>
      <c r="BA26" s="83">
        <f>+AZ26/AZ$16</f>
        <v>0.26615489614326537</v>
      </c>
      <c r="BB26" s="82">
        <f>BB25+BB22</f>
        <v>84419.22</v>
      </c>
      <c r="BC26" s="83">
        <f>+BB26/BB$16</f>
        <v>0.28462390608686422</v>
      </c>
      <c r="BD26" s="82">
        <f>BD25+BD22</f>
        <v>77227.839999999997</v>
      </c>
      <c r="BE26" s="83">
        <f>+BD26/BD$16</f>
        <v>0.26907652812513705</v>
      </c>
      <c r="BF26" s="82">
        <f>BF25+BF22</f>
        <v>71641.070000000007</v>
      </c>
      <c r="BG26" s="83">
        <f>+BF26/BF$16</f>
        <v>0.25626195933880253</v>
      </c>
      <c r="BH26" s="82">
        <f>BH25+BH22</f>
        <v>44904.84</v>
      </c>
      <c r="BI26" s="83">
        <f>+BH26/BH$16</f>
        <v>0.18410160066672854</v>
      </c>
      <c r="BJ26" s="82">
        <f>+BJ19+BJ25+BJ22</f>
        <v>106464.28</v>
      </c>
      <c r="BK26" s="83">
        <f>+BJ26/BJ$16</f>
        <v>0.41748009794820273</v>
      </c>
      <c r="BL26" s="118"/>
      <c r="BM26" s="82">
        <f>+BM25+BM22</f>
        <v>0</v>
      </c>
      <c r="BN26" s="83">
        <f>+BM26/BM$16</f>
        <v>0</v>
      </c>
      <c r="BO26" s="82">
        <f>+BO25+BO22</f>
        <v>0</v>
      </c>
      <c r="BP26" s="83">
        <f>+BO26/BO$16</f>
        <v>0</v>
      </c>
      <c r="BQ26" s="82">
        <f>+BQ25+BQ22</f>
        <v>0</v>
      </c>
      <c r="BR26" s="83">
        <f>+BQ26/BQ$16</f>
        <v>0</v>
      </c>
      <c r="BS26" s="82">
        <f>+BS25+BS22</f>
        <v>0</v>
      </c>
      <c r="BT26" s="83">
        <f>+BS26/BS$16</f>
        <v>0</v>
      </c>
      <c r="BU26" s="82">
        <f>+BU25+BU22</f>
        <v>0</v>
      </c>
      <c r="BV26" s="83">
        <f>+BU26/BU$16</f>
        <v>0</v>
      </c>
      <c r="BW26" s="82">
        <f>+BW25+BW22</f>
        <v>0</v>
      </c>
      <c r="BX26" s="83">
        <f>+BW26/BW$16</f>
        <v>0</v>
      </c>
      <c r="BY26" s="82">
        <f>+BY25+BY22</f>
        <v>0</v>
      </c>
      <c r="BZ26" s="83">
        <f>+BY26/BY$16</f>
        <v>0</v>
      </c>
      <c r="CA26" s="82">
        <f>+CA25+CA22</f>
        <v>0</v>
      </c>
      <c r="CB26" s="83">
        <f>+CA26/CA$16</f>
        <v>0</v>
      </c>
      <c r="CC26" s="82">
        <f>+CC25+CC22</f>
        <v>0</v>
      </c>
      <c r="CD26" s="83">
        <f>+CC26/CC$16</f>
        <v>0</v>
      </c>
      <c r="CE26" s="82">
        <f>+CE25+CE22</f>
        <v>0</v>
      </c>
      <c r="CF26" s="83">
        <f>+CE26/CE$16</f>
        <v>0</v>
      </c>
      <c r="CG26" s="82">
        <f>+CG25+CG22</f>
        <v>0</v>
      </c>
      <c r="CH26" s="83">
        <f>+CG26/CG$16</f>
        <v>0</v>
      </c>
      <c r="CI26" s="82">
        <f>+CI25+CI22</f>
        <v>0</v>
      </c>
      <c r="CJ26" s="83">
        <f>+CI26/CI$16</f>
        <v>0</v>
      </c>
      <c r="CK26" s="82">
        <f>+CK25+CK22</f>
        <v>0</v>
      </c>
      <c r="CL26" s="83">
        <f>+CK26/CK$16</f>
        <v>0</v>
      </c>
      <c r="CM26" s="82">
        <f>+CM25+CM22</f>
        <v>0</v>
      </c>
      <c r="CN26" s="83">
        <f>+CM26/CM$16</f>
        <v>0</v>
      </c>
      <c r="CO26" s="82">
        <f>+CO25+CO22</f>
        <v>0</v>
      </c>
      <c r="CP26" s="83">
        <f>+CO26/CO$16</f>
        <v>0</v>
      </c>
      <c r="CQ26" s="82">
        <f>+CQ25+CQ22</f>
        <v>0</v>
      </c>
      <c r="CR26" s="83">
        <f>+CQ26/CQ$16</f>
        <v>0</v>
      </c>
      <c r="CS26" s="82">
        <f>+CS25+CS22</f>
        <v>0</v>
      </c>
      <c r="CT26" s="83">
        <f>+CS26/CS$16</f>
        <v>0</v>
      </c>
      <c r="CU26" s="82">
        <f>+CU25+CU22</f>
        <v>0</v>
      </c>
      <c r="CV26" s="83">
        <f>+CU26/CU$16</f>
        <v>0</v>
      </c>
      <c r="CW26" s="82">
        <f>+CW25+CW22</f>
        <v>0</v>
      </c>
      <c r="CX26" s="83">
        <f>+CW26/CW$16</f>
        <v>0</v>
      </c>
      <c r="CY26" s="82">
        <f>+CY25+CY22</f>
        <v>0</v>
      </c>
      <c r="CZ26" s="83">
        <f>+CY26/CY$16</f>
        <v>0</v>
      </c>
      <c r="DA26" s="82">
        <f>+DA25+DA22</f>
        <v>0</v>
      </c>
      <c r="DB26" s="83">
        <f>+DA26/DA$16</f>
        <v>0</v>
      </c>
      <c r="DC26" s="82">
        <f>+DC25+DC22</f>
        <v>0</v>
      </c>
      <c r="DD26" s="83">
        <f>+DC26/DC$16</f>
        <v>0</v>
      </c>
      <c r="DE26" s="82">
        <f>+DE25+DE22</f>
        <v>0</v>
      </c>
      <c r="DF26" s="83">
        <f>+DE26/DE$16</f>
        <v>0</v>
      </c>
      <c r="DG26" s="82">
        <f>+DG25+DG22</f>
        <v>0</v>
      </c>
      <c r="DH26" s="83">
        <f>+DG26/DG$16</f>
        <v>0</v>
      </c>
      <c r="DI26" s="82">
        <f>+DI25+DI22</f>
        <v>9580</v>
      </c>
      <c r="DJ26" s="83">
        <f>+DI26/DI$16</f>
        <v>4.9952818572145098E-2</v>
      </c>
      <c r="DK26" s="82">
        <f>+DK25+DK22</f>
        <v>9580</v>
      </c>
      <c r="DL26" s="83">
        <f>+DK26/DK$16</f>
        <v>5.3666867123806049E-2</v>
      </c>
      <c r="DM26" s="82">
        <f>+DM25+DM22</f>
        <v>9580</v>
      </c>
      <c r="DN26" s="83">
        <f>+DM26/DM$16</f>
        <v>5.5048846945013094E-2</v>
      </c>
      <c r="DO26" s="82">
        <f>+DO25+DO22</f>
        <v>9580</v>
      </c>
      <c r="DP26" s="83">
        <f>+DO26/DO$16</f>
        <v>5.0993850450366716E-2</v>
      </c>
      <c r="DQ26" s="82">
        <f>+DQ25+DQ22</f>
        <v>9580</v>
      </c>
      <c r="DR26" s="83">
        <f>+DQ26/DQ$16</f>
        <v>5.1621905858132547E-2</v>
      </c>
      <c r="DS26" s="82">
        <f>+DS25+DS22</f>
        <v>9580</v>
      </c>
      <c r="DT26" s="83">
        <f>+DS26/DS$16</f>
        <v>5.1999531244309158E-2</v>
      </c>
      <c r="DU26" s="82">
        <f>+DU25+DU22</f>
        <v>9580</v>
      </c>
      <c r="DV26" s="83">
        <f>+DU26/DU$16</f>
        <v>5.1860557031103288E-2</v>
      </c>
      <c r="DW26" s="82">
        <f>+DW25+DW22</f>
        <v>9580</v>
      </c>
      <c r="DX26" s="83">
        <f>+DW26/DW$16</f>
        <v>5.200843774470567E-2</v>
      </c>
      <c r="DY26" s="82">
        <f>+DY25+DY22</f>
        <v>9580</v>
      </c>
      <c r="DZ26" s="83">
        <f>+DY26/DY$16</f>
        <v>5.3673036968900953E-2</v>
      </c>
      <c r="EA26" s="82">
        <f>+EA25+EA22</f>
        <v>9580</v>
      </c>
      <c r="EB26" s="83">
        <f>+EA26/EA$16</f>
        <v>5.5924973670604124E-2</v>
      </c>
      <c r="EC26" s="82">
        <f>+EC25+EC22</f>
        <v>9580</v>
      </c>
      <c r="ED26" s="83">
        <f>+EC26/EC$16</f>
        <v>5.7023816312359081E-2</v>
      </c>
      <c r="EE26" s="82">
        <f>+EE25+EE22</f>
        <v>9580</v>
      </c>
      <c r="EF26" s="83">
        <f>+EE26/EE$16</f>
        <v>5.7919556145150035E-2</v>
      </c>
      <c r="EG26" s="82">
        <f>+EG25+EG22</f>
        <v>9580</v>
      </c>
      <c r="EH26" s="83">
        <f>+EG26/EG$16</f>
        <v>7.4764027015255363E-2</v>
      </c>
      <c r="EI26" s="82">
        <f>+EI25+EI22</f>
        <v>9580</v>
      </c>
      <c r="EJ26" s="83">
        <f>+EI26/EI$16</f>
        <v>5.5320073107959673E-2</v>
      </c>
      <c r="EK26" s="82">
        <f>+EK25+EK22</f>
        <v>9580</v>
      </c>
      <c r="EL26" s="83">
        <f>+EK26/EK$16</f>
        <v>5.4747944008969054E-2</v>
      </c>
      <c r="EM26" s="82">
        <f>+EM25+EM22</f>
        <v>9580</v>
      </c>
      <c r="EN26" s="83">
        <f>+EM26/EM$16</f>
        <v>5.6588144807290498E-2</v>
      </c>
      <c r="EO26" s="82">
        <f>+EO25+EO22</f>
        <v>9580</v>
      </c>
      <c r="EP26" s="83">
        <f>+EO26/EO$16</f>
        <v>5.2201062144492646E-2</v>
      </c>
      <c r="EQ26" s="84">
        <f>+EQ25+EQ22</f>
        <v>9580</v>
      </c>
      <c r="ER26" s="83">
        <f>+EQ26/EQ$16</f>
        <v>5.0579961560285158E-2</v>
      </c>
      <c r="ES26" s="85">
        <f>+ES25+ES22</f>
        <v>9580</v>
      </c>
      <c r="ET26" s="86">
        <f>+ES26/ES$16</f>
        <v>4.604522467762575E-2</v>
      </c>
      <c r="EU26" s="85">
        <f>+EU25+EU22</f>
        <v>9580</v>
      </c>
      <c r="EV26" s="86">
        <f>+EU26/EU$16</f>
        <v>6.2890076024780001E-2</v>
      </c>
      <c r="EW26" s="85">
        <f>+EW25+EW22</f>
        <v>9580</v>
      </c>
      <c r="EX26" s="86">
        <f>+EW26/EW$16</f>
        <v>5.0155623790937957E-2</v>
      </c>
      <c r="EY26" s="87">
        <f>+EY25+EY22</f>
        <v>9580</v>
      </c>
      <c r="EZ26" s="86">
        <f>+EY26/EY$16</f>
        <v>5.1257005837520214E-2</v>
      </c>
      <c r="FA26" s="87">
        <f>+FA25+FA22</f>
        <v>9580</v>
      </c>
      <c r="FB26" s="86">
        <f>+FA26/FA$16</f>
        <v>5.6725356488963347E-2</v>
      </c>
      <c r="FC26" s="87">
        <f>+FC25+FC22</f>
        <v>9580</v>
      </c>
      <c r="FD26" s="86">
        <f>+FC26/FC$16</f>
        <v>5.2317338626814043E-2</v>
      </c>
      <c r="FE26" s="87">
        <f>+FE25+FE22</f>
        <v>218</v>
      </c>
      <c r="FF26" s="86">
        <f>+FE26/FE$16</f>
        <v>1.2335901388841419E-3</v>
      </c>
      <c r="FG26" s="87">
        <f>+FG25+FG22</f>
        <v>218</v>
      </c>
      <c r="FH26" s="86">
        <f>+FG26/FG$16</f>
        <v>1.2497840826008672E-3</v>
      </c>
      <c r="FI26" s="87">
        <f>+FI25+FI22</f>
        <v>218</v>
      </c>
      <c r="FJ26" s="86">
        <f>+FI26/FI$16</f>
        <v>1.2536917051328613E-3</v>
      </c>
      <c r="FK26" s="87">
        <f>+FK25+FK22</f>
        <v>218</v>
      </c>
      <c r="FL26" s="86">
        <f>+FK26/FK$16</f>
        <v>1.2769052128659565E-3</v>
      </c>
      <c r="FM26" s="88"/>
    </row>
    <row r="27" spans="1:169" ht="14" customHeight="1" x14ac:dyDescent="0.15">
      <c r="B27" s="92" t="s">
        <v>18</v>
      </c>
      <c r="C27" s="118"/>
      <c r="D27" s="80"/>
      <c r="E27" s="51"/>
      <c r="F27" s="80"/>
      <c r="G27" s="51"/>
      <c r="H27" s="80"/>
      <c r="I27" s="51"/>
      <c r="J27" s="80"/>
      <c r="K27" s="51"/>
      <c r="L27" s="80"/>
      <c r="M27" s="51"/>
      <c r="N27" s="80"/>
      <c r="O27" s="51"/>
      <c r="P27" s="80"/>
      <c r="Q27" s="51"/>
      <c r="R27" s="80"/>
      <c r="S27" s="51"/>
      <c r="T27" s="80"/>
      <c r="U27" s="51"/>
      <c r="V27" s="80"/>
      <c r="W27" s="51"/>
      <c r="X27" s="80"/>
      <c r="Y27" s="51"/>
      <c r="Z27" s="80"/>
      <c r="AA27" s="51"/>
      <c r="AB27" s="80"/>
      <c r="AC27" s="51"/>
      <c r="AD27" s="80"/>
      <c r="AE27" s="51"/>
      <c r="AF27" s="80"/>
      <c r="AG27" s="51"/>
      <c r="AH27" s="80"/>
      <c r="AI27" s="51"/>
      <c r="AJ27" s="80"/>
      <c r="AK27" s="51"/>
      <c r="AL27" s="80"/>
      <c r="AM27" s="51"/>
      <c r="AN27" s="80"/>
      <c r="AO27" s="51"/>
      <c r="AP27" s="80"/>
      <c r="AQ27" s="51"/>
      <c r="AR27" s="80"/>
      <c r="AS27" s="51"/>
      <c r="AT27" s="80"/>
      <c r="AU27" s="51"/>
      <c r="AV27" s="80"/>
      <c r="AW27" s="51"/>
      <c r="AX27" s="80"/>
      <c r="AY27" s="51"/>
      <c r="AZ27" s="80"/>
      <c r="BA27" s="51"/>
      <c r="BB27" s="80"/>
      <c r="BC27" s="51"/>
      <c r="BD27" s="80"/>
      <c r="BE27" s="51"/>
      <c r="BF27" s="80"/>
      <c r="BG27" s="51"/>
      <c r="BH27" s="80"/>
      <c r="BI27" s="51"/>
      <c r="BJ27" s="80"/>
      <c r="BK27" s="51"/>
      <c r="BL27" s="118"/>
      <c r="BM27" s="80"/>
      <c r="BN27" s="51"/>
      <c r="BO27" s="80"/>
      <c r="BP27" s="51"/>
      <c r="BQ27" s="80"/>
      <c r="BR27" s="51"/>
      <c r="BS27" s="80"/>
      <c r="BT27" s="51"/>
      <c r="BU27" s="80"/>
      <c r="BV27" s="51"/>
      <c r="BW27" s="80"/>
      <c r="BX27" s="51"/>
      <c r="BY27" s="80"/>
      <c r="BZ27" s="51"/>
      <c r="CA27" s="80"/>
      <c r="CB27" s="51"/>
      <c r="CC27" s="80"/>
      <c r="CD27" s="51"/>
      <c r="CE27" s="80"/>
      <c r="CF27" s="51"/>
      <c r="CG27" s="80"/>
      <c r="CH27" s="51"/>
      <c r="CI27" s="80"/>
      <c r="CJ27" s="51"/>
      <c r="CK27" s="80"/>
      <c r="CL27" s="51"/>
      <c r="CM27" s="80"/>
      <c r="CN27" s="51"/>
      <c r="CO27" s="80"/>
      <c r="CP27" s="51"/>
      <c r="CQ27" s="80"/>
      <c r="CR27" s="51"/>
      <c r="CS27" s="80"/>
      <c r="CT27" s="51"/>
      <c r="CU27" s="80"/>
      <c r="CV27" s="51"/>
      <c r="CW27" s="80"/>
      <c r="CX27" s="51"/>
      <c r="CY27" s="80"/>
      <c r="CZ27" s="51"/>
      <c r="DA27" s="80"/>
      <c r="DB27" s="51"/>
      <c r="DC27" s="80"/>
      <c r="DD27" s="51"/>
      <c r="DE27" s="80"/>
      <c r="DF27" s="51"/>
      <c r="DG27" s="80"/>
      <c r="DH27" s="51"/>
      <c r="DI27" s="80"/>
      <c r="DJ27" s="51"/>
      <c r="DK27" s="80"/>
      <c r="DL27" s="51"/>
      <c r="DM27" s="80"/>
      <c r="DN27" s="51"/>
      <c r="DO27" s="80"/>
      <c r="DP27" s="51"/>
      <c r="DQ27" s="80"/>
      <c r="DR27" s="51"/>
      <c r="DS27" s="80"/>
      <c r="DT27" s="51"/>
      <c r="DU27" s="80"/>
      <c r="DV27" s="51"/>
      <c r="DW27" s="80"/>
      <c r="DX27" s="51"/>
      <c r="DY27" s="80"/>
      <c r="DZ27" s="51"/>
      <c r="EA27" s="80"/>
      <c r="EB27" s="51"/>
      <c r="EC27" s="80"/>
      <c r="ED27" s="51"/>
      <c r="EE27" s="80"/>
      <c r="EF27" s="51"/>
      <c r="EG27" s="80"/>
      <c r="EH27" s="51"/>
      <c r="EI27" s="80"/>
      <c r="EJ27" s="51"/>
      <c r="EK27" s="80"/>
      <c r="EL27" s="51"/>
      <c r="EM27" s="78"/>
      <c r="EN27" s="51"/>
      <c r="EO27" s="78"/>
      <c r="EP27" s="51"/>
      <c r="EQ27" s="48"/>
      <c r="ER27" s="51"/>
      <c r="ES27" s="49"/>
      <c r="ET27" s="52"/>
      <c r="EU27" s="49"/>
      <c r="EV27" s="52"/>
      <c r="EW27" s="53"/>
      <c r="EX27" s="52"/>
      <c r="EY27" s="54"/>
      <c r="EZ27" s="52"/>
      <c r="FA27" s="54"/>
      <c r="FB27" s="52"/>
      <c r="FC27" s="54"/>
      <c r="FD27" s="52"/>
      <c r="FE27" s="54"/>
      <c r="FF27" s="52"/>
      <c r="FG27" s="54"/>
      <c r="FH27" s="52"/>
      <c r="FI27" s="54"/>
      <c r="FJ27" s="52"/>
      <c r="FK27" s="54"/>
      <c r="FL27" s="52"/>
    </row>
    <row r="28" spans="1:169" ht="14" customHeight="1" x14ac:dyDescent="0.15">
      <c r="A28" s="114">
        <v>3000</v>
      </c>
      <c r="B28" s="60" t="s">
        <v>19</v>
      </c>
      <c r="C28" s="117"/>
      <c r="D28" s="43">
        <v>220609.41</v>
      </c>
      <c r="E28" s="40">
        <f>+D28/D$16</f>
        <v>0.78410595456864929</v>
      </c>
      <c r="F28" s="43">
        <v>220609.41</v>
      </c>
      <c r="G28" s="40">
        <f>+F28/F$16</f>
        <v>0.715877465437184</v>
      </c>
      <c r="H28" s="43">
        <v>220609.41</v>
      </c>
      <c r="I28" s="40">
        <f>+H28/H$16</f>
        <v>0.75955631546202695</v>
      </c>
      <c r="J28" s="43">
        <v>220609.41</v>
      </c>
      <c r="K28" s="40">
        <f>+J28/J$16</f>
        <v>0.88184218488307942</v>
      </c>
      <c r="L28" s="43">
        <v>220609.41</v>
      </c>
      <c r="M28" s="40">
        <f>+L28/L$16</f>
        <v>0.97355365598596766</v>
      </c>
      <c r="N28" s="43">
        <v>220609.41</v>
      </c>
      <c r="O28" s="40">
        <f>+N28/N$16</f>
        <v>0.85707407546980696</v>
      </c>
      <c r="P28" s="43">
        <v>217456.54</v>
      </c>
      <c r="Q28" s="40">
        <f>+P28/P$16</f>
        <v>0.80984571460003452</v>
      </c>
      <c r="R28" s="43">
        <v>217456.54</v>
      </c>
      <c r="S28" s="40">
        <f>+R28/R$16</f>
        <v>0.97290897970889234</v>
      </c>
      <c r="T28" s="43">
        <v>217456.54</v>
      </c>
      <c r="U28" s="40">
        <f>+T28/T$16</f>
        <v>1.0110360718173419</v>
      </c>
      <c r="V28" s="43">
        <v>217456.54</v>
      </c>
      <c r="W28" s="40">
        <f>+V28/V$16</f>
        <v>0.93463104674024711</v>
      </c>
      <c r="X28" s="43">
        <v>217456.54</v>
      </c>
      <c r="Y28" s="40">
        <f>+X28/X$16</f>
        <v>0.93538050689517516</v>
      </c>
      <c r="Z28" s="43">
        <v>217456.54</v>
      </c>
      <c r="AA28" s="40">
        <f>+Z28/Z$16</f>
        <v>0.91332049109082547</v>
      </c>
      <c r="AB28" s="43">
        <v>217456.54</v>
      </c>
      <c r="AC28" s="40">
        <f>+AB28/AB$16</f>
        <v>0.80741870156422502</v>
      </c>
      <c r="AD28" s="43">
        <v>217456.54</v>
      </c>
      <c r="AE28" s="40">
        <f>+AD28/AD$16</f>
        <v>0.81280335538457904</v>
      </c>
      <c r="AF28" s="43">
        <v>217456.54</v>
      </c>
      <c r="AG28" s="40">
        <f>+AF28/AF$16</f>
        <v>0.88480160410988051</v>
      </c>
      <c r="AH28" s="43">
        <v>217456.54</v>
      </c>
      <c r="AI28" s="40">
        <f>+AH28/AH$16</f>
        <v>0.79635531093141598</v>
      </c>
      <c r="AJ28" s="43">
        <v>217456.54</v>
      </c>
      <c r="AK28" s="40">
        <f>+AJ28/AJ$16</f>
        <v>0.97375699705866614</v>
      </c>
      <c r="AL28" s="43">
        <v>217456.54</v>
      </c>
      <c r="AM28" s="40">
        <f>+AL28/AL$16</f>
        <v>0.85144959583692248</v>
      </c>
      <c r="AN28" s="43">
        <v>184040.23</v>
      </c>
      <c r="AO28" s="40">
        <f>+AN28/AN$16</f>
        <v>0.84633108758191411</v>
      </c>
      <c r="AP28" s="43">
        <v>184040.23</v>
      </c>
      <c r="AQ28" s="40">
        <f>+AP28/AP$16</f>
        <v>0.61761844691504941</v>
      </c>
      <c r="AR28" s="43">
        <v>184040.23</v>
      </c>
      <c r="AS28" s="40">
        <f>+AR28/AR$16</f>
        <v>0.67932793717885465</v>
      </c>
      <c r="AT28" s="43">
        <v>184040.23</v>
      </c>
      <c r="AU28" s="40">
        <f>+AT28/AT$16</f>
        <v>0.68574587103552265</v>
      </c>
      <c r="AV28" s="43">
        <v>184040.23</v>
      </c>
      <c r="AW28" s="40">
        <f>+AV28/AV$16</f>
        <v>0.67175900774266628</v>
      </c>
      <c r="AX28" s="43">
        <v>184040.23</v>
      </c>
      <c r="AY28" s="40">
        <f>+AX28/AX$16</f>
        <v>0.7046295643649626</v>
      </c>
      <c r="AZ28" s="43">
        <v>184040.23</v>
      </c>
      <c r="BA28" s="40">
        <f>+AZ28/AZ$16</f>
        <v>0.64512681682683826</v>
      </c>
      <c r="BB28" s="43">
        <v>184040.23</v>
      </c>
      <c r="BC28" s="40">
        <f>+BB28/BB$16</f>
        <v>0.62050145855084771</v>
      </c>
      <c r="BD28" s="43">
        <v>184040.23</v>
      </c>
      <c r="BE28" s="40">
        <f>+BD28/BD$16</f>
        <v>0.64123127260521207</v>
      </c>
      <c r="BF28" s="43">
        <v>184040.23</v>
      </c>
      <c r="BG28" s="40">
        <f>+BF28/BF$16</f>
        <v>0.65831666021967383</v>
      </c>
      <c r="BH28" s="43">
        <v>184040.23</v>
      </c>
      <c r="BI28" s="40">
        <f>+BH28/BH$16</f>
        <v>0.75453115811286442</v>
      </c>
      <c r="BJ28" s="43">
        <v>184040.23</v>
      </c>
      <c r="BK28" s="40">
        <f>+BJ28/BJ$16</f>
        <v>0.72167992163014449</v>
      </c>
      <c r="BL28" s="117"/>
      <c r="BM28" s="43">
        <v>165245.35999999999</v>
      </c>
      <c r="BN28" s="40">
        <f>+BM28/BM$16</f>
        <v>0.68730571630226367</v>
      </c>
      <c r="BO28" s="43">
        <v>165245.35999999999</v>
      </c>
      <c r="BP28" s="40">
        <f>+BO28/BO$16</f>
        <v>0.69237717208798188</v>
      </c>
      <c r="BQ28" s="43">
        <v>165245.35999999999</v>
      </c>
      <c r="BR28" s="40">
        <f>+BQ28/BQ$16</f>
        <v>0.58441341741955255</v>
      </c>
      <c r="BS28" s="43">
        <v>165245.35999999999</v>
      </c>
      <c r="BT28" s="40">
        <f>+BS28/BS$16</f>
        <v>0.70044564005595067</v>
      </c>
      <c r="BU28" s="43">
        <v>165245.35999999999</v>
      </c>
      <c r="BV28" s="40">
        <f>+BU28/BU$16</f>
        <v>0.68662207812287512</v>
      </c>
      <c r="BW28" s="43">
        <v>165245.35999999999</v>
      </c>
      <c r="BX28" s="40">
        <f>+BW28/BW$16</f>
        <v>0.71860683857210605</v>
      </c>
      <c r="BY28" s="43">
        <v>164955.35999999999</v>
      </c>
      <c r="BZ28" s="40">
        <f>+BY28/BY$16</f>
        <v>0.65181905743190838</v>
      </c>
      <c r="CA28" s="43">
        <v>164955.35999999999</v>
      </c>
      <c r="CB28" s="40">
        <f>+CA28/CA$16</f>
        <v>0.63910302374050132</v>
      </c>
      <c r="CC28" s="43">
        <v>165245.35999999999</v>
      </c>
      <c r="CD28" s="40">
        <f>+CC28/CC$16</f>
        <v>0.68146005049420544</v>
      </c>
      <c r="CE28" s="43">
        <v>165245.35999999999</v>
      </c>
      <c r="CF28" s="40">
        <f>+CE28/CE$16</f>
        <v>0.6848743217222496</v>
      </c>
      <c r="CG28" s="43">
        <v>165245.35999999999</v>
      </c>
      <c r="CH28" s="40">
        <f>+CG28/CG$16</f>
        <v>0.75549622362438318</v>
      </c>
      <c r="CI28" s="43">
        <v>165245.35999999999</v>
      </c>
      <c r="CJ28" s="40">
        <f>+CI28/CI$16</f>
        <v>0.68387392826393523</v>
      </c>
      <c r="CK28" s="43">
        <v>157831.04999999999</v>
      </c>
      <c r="CL28" s="40">
        <f>+CK28/CK$16</f>
        <v>0.8304126849468485</v>
      </c>
      <c r="CM28" s="43">
        <v>157831.04999999999</v>
      </c>
      <c r="CN28" s="40">
        <f>+CM28/CM$16</f>
        <v>0.9058880263728003</v>
      </c>
      <c r="CO28" s="43">
        <v>157831.04999999999</v>
      </c>
      <c r="CP28" s="40">
        <f>+CO28/CO$16</f>
        <v>0.8670407869028105</v>
      </c>
      <c r="CQ28" s="43">
        <v>157831.04999999999</v>
      </c>
      <c r="CR28" s="40">
        <f>+CQ28/CQ$16</f>
        <v>0.83851520203125152</v>
      </c>
      <c r="CS28" s="43">
        <v>157831.04999999999</v>
      </c>
      <c r="CT28" s="40">
        <f>+CS28/CS$16</f>
        <v>0.77651907162530209</v>
      </c>
      <c r="CU28" s="43">
        <v>157831.04999999999</v>
      </c>
      <c r="CV28" s="40">
        <f>+CU28/CU$16</f>
        <v>0.82810252662720429</v>
      </c>
      <c r="CW28" s="43">
        <v>157831.04999999999</v>
      </c>
      <c r="CX28" s="40">
        <f>+CW28/CW$16</f>
        <v>0.86767531028545464</v>
      </c>
      <c r="CY28" s="43">
        <v>157831.04999999999</v>
      </c>
      <c r="CZ28" s="40">
        <f>+CY28/CY$16</f>
        <v>0.95801828289521718</v>
      </c>
      <c r="DA28" s="43">
        <v>157831.04999999999</v>
      </c>
      <c r="DB28" s="40">
        <f>+DA28/DA$16</f>
        <v>0.76100932028910728</v>
      </c>
      <c r="DC28" s="43">
        <v>157831.04999999999</v>
      </c>
      <c r="DD28" s="40">
        <f>+DC28/DC$16</f>
        <v>0.67124856079958295</v>
      </c>
      <c r="DE28" s="43">
        <v>157831.04999999999</v>
      </c>
      <c r="DF28" s="40">
        <f>+DE28/DE$16</f>
        <v>0.89933226604695971</v>
      </c>
      <c r="DG28" s="43">
        <v>157831.04999999999</v>
      </c>
      <c r="DH28" s="40">
        <f>+DG28/DG$16</f>
        <v>0.86525015036108865</v>
      </c>
      <c r="DI28" s="43">
        <v>118556.49</v>
      </c>
      <c r="DJ28" s="40">
        <f>+DI28/DI$16</f>
        <v>0.61818693481423115</v>
      </c>
      <c r="DK28" s="43">
        <v>118556.49</v>
      </c>
      <c r="DL28" s="40">
        <f>+DK28/DK$16</f>
        <v>0.66414983251511905</v>
      </c>
      <c r="DM28" s="43">
        <v>118556.49</v>
      </c>
      <c r="DN28" s="40">
        <f>+DM28/DM$16</f>
        <v>0.68125240838705381</v>
      </c>
      <c r="DO28" s="43">
        <v>118556.49</v>
      </c>
      <c r="DP28" s="40">
        <f>+DO28/DO$16</f>
        <v>0.63107013788939437</v>
      </c>
      <c r="DQ28" s="43">
        <v>118556.49</v>
      </c>
      <c r="DR28" s="40">
        <f>+DQ28/DQ$16</f>
        <v>0.63884258514098469</v>
      </c>
      <c r="DS28" s="43">
        <v>118556.49</v>
      </c>
      <c r="DT28" s="40">
        <f>+DS28/DS$16</f>
        <v>0.64351585657313437</v>
      </c>
      <c r="DU28" s="43">
        <v>118556.49</v>
      </c>
      <c r="DV28" s="40">
        <f>+DU28/DU$16</f>
        <v>0.64179599280296729</v>
      </c>
      <c r="DW28" s="43">
        <v>118556.49</v>
      </c>
      <c r="DX28" s="40">
        <f>+DW28/DW$16</f>
        <v>0.64362607822503348</v>
      </c>
      <c r="DY28" s="43">
        <v>118556.49</v>
      </c>
      <c r="DZ28" s="40">
        <f>+DY28/DY$16</f>
        <v>0.66422618691786395</v>
      </c>
      <c r="EA28" s="43">
        <v>118556.49</v>
      </c>
      <c r="EB28" s="40">
        <f>+EA28/EA$16</f>
        <v>0.69209484151662226</v>
      </c>
      <c r="EC28" s="43">
        <v>118556.49</v>
      </c>
      <c r="ED28" s="40">
        <f>+EC28/EC$16</f>
        <v>0.705693476868271</v>
      </c>
      <c r="EE28" s="43">
        <v>118556.49</v>
      </c>
      <c r="EF28" s="40">
        <f>+EE28/EE$16</f>
        <v>0.71677863036815437</v>
      </c>
      <c r="EG28" s="43">
        <v>166615.96</v>
      </c>
      <c r="EH28" s="40">
        <f>+EG28/EG$16</f>
        <v>1.3003006403562323</v>
      </c>
      <c r="EI28" s="43">
        <v>166615.96</v>
      </c>
      <c r="EJ28" s="40">
        <f>+EI28/EI$16</f>
        <v>0.9621301762163762</v>
      </c>
      <c r="EK28" s="43">
        <v>166615.96</v>
      </c>
      <c r="EL28" s="40">
        <f>+EK28/EK$16</f>
        <v>0.95217967109401125</v>
      </c>
      <c r="EM28" s="43">
        <v>166615.96</v>
      </c>
      <c r="EN28" s="40">
        <f>+EM28/EM$16</f>
        <v>0.98418455863107734</v>
      </c>
      <c r="EO28" s="43">
        <v>166615.96</v>
      </c>
      <c r="EP28" s="40">
        <f>+EO28/EO$16</f>
        <v>0.90788414219460334</v>
      </c>
      <c r="EQ28" s="41">
        <v>166615.96</v>
      </c>
      <c r="ER28" s="40">
        <f>+EQ28/EQ$16</f>
        <v>0.87968985930375887</v>
      </c>
      <c r="ES28" s="41">
        <v>166615.96</v>
      </c>
      <c r="ET28" s="42">
        <f>+ES28/ES$16</f>
        <v>0.80082143142779794</v>
      </c>
      <c r="EU28" s="41">
        <v>166615.96</v>
      </c>
      <c r="EV28" s="42">
        <f>+EU28/EU$16</f>
        <v>1.093788141058633</v>
      </c>
      <c r="EW28" s="41">
        <v>166615.96</v>
      </c>
      <c r="EX28" s="42">
        <f>+EW28/EW$16</f>
        <v>0.872309750242794</v>
      </c>
      <c r="EY28" s="43">
        <v>166615.96</v>
      </c>
      <c r="EZ28" s="42">
        <f>+EY28/EY$16</f>
        <v>0.89146505577703905</v>
      </c>
      <c r="FA28" s="43">
        <v>166615.96</v>
      </c>
      <c r="FB28" s="42">
        <f>+FA28/FA$16</f>
        <v>0.98657095279236495</v>
      </c>
      <c r="FC28" s="43">
        <v>166615.96</v>
      </c>
      <c r="FD28" s="42">
        <f>+FC28/FC$16</f>
        <v>0.90990643005758898</v>
      </c>
      <c r="FE28" s="43">
        <v>127339.82</v>
      </c>
      <c r="FF28" s="42">
        <f>+FE28/FE$16</f>
        <v>0.72057406531780577</v>
      </c>
      <c r="FG28" s="43">
        <v>127339.82</v>
      </c>
      <c r="FH28" s="42">
        <f>+FG28/FG$16</f>
        <v>0.73003339503330078</v>
      </c>
      <c r="FI28" s="43">
        <v>127339.82</v>
      </c>
      <c r="FJ28" s="42">
        <f>+FI28/FI$16</f>
        <v>0.73231594526197996</v>
      </c>
      <c r="FK28" s="43">
        <v>127339.82</v>
      </c>
      <c r="FL28" s="42">
        <f>+FK28/FK$16</f>
        <v>0.74587559616244314</v>
      </c>
    </row>
    <row r="29" spans="1:169" ht="14" customHeight="1" x14ac:dyDescent="0.15">
      <c r="B29" s="60" t="s">
        <v>32</v>
      </c>
      <c r="C29" s="117"/>
      <c r="D29" s="43">
        <v>60742.12</v>
      </c>
      <c r="E29" s="44">
        <f>+D29/D$16</f>
        <v>0.21589404543135057</v>
      </c>
      <c r="F29" s="43">
        <v>87557.03</v>
      </c>
      <c r="G29" s="44">
        <f>+F29/F$16</f>
        <v>0.28412253456281616</v>
      </c>
      <c r="H29" s="43">
        <v>69835.69</v>
      </c>
      <c r="I29" s="44">
        <f>+H29/H$16</f>
        <v>0.24044368453797291</v>
      </c>
      <c r="J29" s="43">
        <v>29559.4</v>
      </c>
      <c r="K29" s="44">
        <f>+J29/J$16</f>
        <v>0.11815781511692044</v>
      </c>
      <c r="L29" s="43">
        <v>5992.8</v>
      </c>
      <c r="M29" s="44">
        <f>+L29/L$16</f>
        <v>2.6446344014032345E-2</v>
      </c>
      <c r="N29" s="43">
        <v>36788.89</v>
      </c>
      <c r="O29" s="44">
        <f>+N29/N$16</f>
        <v>0.14292592453019309</v>
      </c>
      <c r="P29" s="43">
        <v>51059.47</v>
      </c>
      <c r="Q29" s="44">
        <f>+P29/P$16</f>
        <v>0.19015428539996554</v>
      </c>
      <c r="R29" s="43">
        <v>6055.16</v>
      </c>
      <c r="S29" s="44">
        <f>+R29/R$16</f>
        <v>2.7091020291107805E-2</v>
      </c>
      <c r="T29" s="43">
        <v>-2373.67</v>
      </c>
      <c r="U29" s="44">
        <f>+T29/T$16</f>
        <v>-1.1036071817341847E-2</v>
      </c>
      <c r="V29" s="43">
        <v>3802.35</v>
      </c>
      <c r="W29" s="44">
        <f>+V29/V$16</f>
        <v>1.6342549920884322E-2</v>
      </c>
      <c r="X29" s="43">
        <v>3755.75</v>
      </c>
      <c r="Y29" s="44">
        <f>+X29/X$16</f>
        <v>1.6155206639319995E-2</v>
      </c>
      <c r="Z29" s="43">
        <v>5159.4799999999996</v>
      </c>
      <c r="AA29" s="44">
        <f>+Z29/Z$16</f>
        <v>2.1669887727328373E-2</v>
      </c>
      <c r="AB29" s="43">
        <v>12966.65</v>
      </c>
      <c r="AC29" s="44">
        <f>+AB29/AB$16</f>
        <v>4.8145324608943739E-2</v>
      </c>
      <c r="AD29" s="43">
        <v>12520.6</v>
      </c>
      <c r="AE29" s="44">
        <f>+AD29/AD$16</f>
        <v>4.679917049828973E-2</v>
      </c>
      <c r="AF29" s="43">
        <v>22078.04</v>
      </c>
      <c r="AG29" s="44">
        <f>+AF29/AF$16</f>
        <v>8.9832594630642554E-2</v>
      </c>
      <c r="AH29" s="43">
        <v>25651.94</v>
      </c>
      <c r="AI29" s="44">
        <f>+AH29/AH$16</f>
        <v>9.3940879656661619E-2</v>
      </c>
      <c r="AJ29" s="43">
        <v>2563.9699999999998</v>
      </c>
      <c r="AK29" s="44">
        <f>+AJ29/AJ$16</f>
        <v>1.1481299793275971E-2</v>
      </c>
      <c r="AL29" s="43">
        <v>9484.7800000000007</v>
      </c>
      <c r="AM29" s="44">
        <f>+AL29/AL$16</f>
        <v>3.71375912520365E-2</v>
      </c>
      <c r="AN29" s="43">
        <v>33416.31</v>
      </c>
      <c r="AO29" s="44">
        <f>+AN29/AN$16</f>
        <v>0.15366891241808592</v>
      </c>
      <c r="AP29" s="43">
        <v>27347.06</v>
      </c>
      <c r="AQ29" s="44">
        <f>+AP29/AP$16</f>
        <v>9.1773677553503769E-2</v>
      </c>
      <c r="AR29" s="43">
        <v>20579.919999999998</v>
      </c>
      <c r="AS29" s="44">
        <f>+AR29/AR$16</f>
        <v>7.5964448647482419E-2</v>
      </c>
      <c r="AT29" s="43">
        <v>19946.04</v>
      </c>
      <c r="AU29" s="44">
        <f>+AT29/AT$16</f>
        <v>7.4320242772514339E-2</v>
      </c>
      <c r="AV29" s="43">
        <v>21343.040000000001</v>
      </c>
      <c r="AW29" s="44">
        <f>+AV29/AV$16</f>
        <v>7.7903507144128414E-2</v>
      </c>
      <c r="AX29" s="43">
        <v>18159.93</v>
      </c>
      <c r="AY29" s="44">
        <f>+AX29/AX$16</f>
        <v>6.9528404549365194E-2</v>
      </c>
      <c r="AZ29" s="43">
        <v>25309.34</v>
      </c>
      <c r="BA29" s="44">
        <f>+AZ29/AZ$16</f>
        <v>8.8718287029896495E-2</v>
      </c>
      <c r="BB29" s="43">
        <v>28139.74</v>
      </c>
      <c r="BC29" s="44">
        <f>+BB29/BB$16</f>
        <v>9.4874635362288087E-2</v>
      </c>
      <c r="BD29" s="43">
        <v>25742.62</v>
      </c>
      <c r="BE29" s="44">
        <f>+BD29/BD$16</f>
        <v>8.9692199269650899E-2</v>
      </c>
      <c r="BF29" s="43">
        <v>23880.36</v>
      </c>
      <c r="BG29" s="44">
        <f>+BF29/BF$16</f>
        <v>8.5420665036353677E-2</v>
      </c>
      <c r="BH29" s="43">
        <v>14968.29</v>
      </c>
      <c r="BI29" s="44">
        <f>+BH29/BH$16</f>
        <v>6.1367241220407119E-2</v>
      </c>
      <c r="BJ29" s="43">
        <v>17744.05</v>
      </c>
      <c r="BK29" s="44">
        <f>+BJ29/BJ$16</f>
        <v>6.9580029395754209E-2</v>
      </c>
      <c r="BL29" s="117"/>
      <c r="BM29" s="43">
        <v>75179.47</v>
      </c>
      <c r="BN29" s="44">
        <f>+BM29/BM$16</f>
        <v>0.31269428369773622</v>
      </c>
      <c r="BO29" s="43">
        <v>73418.429999999993</v>
      </c>
      <c r="BP29" s="44">
        <f>+BO29/BO$16</f>
        <v>0.30762282791201795</v>
      </c>
      <c r="BQ29" s="43">
        <v>117508.86</v>
      </c>
      <c r="BR29" s="44">
        <f>+BQ29/BQ$16</f>
        <v>0.41558658258044745</v>
      </c>
      <c r="BS29" s="43">
        <v>70669.25</v>
      </c>
      <c r="BT29" s="44">
        <f>+BS29/BS$16</f>
        <v>0.29955435994404922</v>
      </c>
      <c r="BU29" s="106">
        <v>75418.850000000006</v>
      </c>
      <c r="BV29" s="44">
        <f>+BU29/BU$16</f>
        <v>0.31337792187712504</v>
      </c>
      <c r="BW29" s="47">
        <v>64707.03</v>
      </c>
      <c r="BX29" s="44">
        <f>+BW29/BW$16</f>
        <v>0.28139316142789383</v>
      </c>
      <c r="BY29" s="47">
        <v>88113.89</v>
      </c>
      <c r="BZ29" s="44">
        <f>+BY29/BY$16</f>
        <v>0.34818094256809151</v>
      </c>
      <c r="CA29" s="47">
        <v>93149.13</v>
      </c>
      <c r="CB29" s="44">
        <f>+CA29/CA$16</f>
        <v>0.36089697625949863</v>
      </c>
      <c r="CC29" s="47">
        <v>77241.87</v>
      </c>
      <c r="CD29" s="44">
        <f>+CC29/CC$16</f>
        <v>0.31853994950579462</v>
      </c>
      <c r="CE29" s="47">
        <v>76033.009999999995</v>
      </c>
      <c r="CF29" s="44">
        <f>+CE29/CE$16</f>
        <v>0.31512567827775029</v>
      </c>
      <c r="CG29" s="47">
        <v>53478.91</v>
      </c>
      <c r="CH29" s="44">
        <f>+CG29/CG$16</f>
        <v>0.24450377637561665</v>
      </c>
      <c r="CI29" s="47">
        <v>76385.960000000006</v>
      </c>
      <c r="CJ29" s="44">
        <f>+CI29/CI$16</f>
        <v>0.31612607173606472</v>
      </c>
      <c r="CK29" s="47">
        <v>32232.34</v>
      </c>
      <c r="CL29" s="44">
        <f>+CK29/CK$16</f>
        <v>0.1695873150531515</v>
      </c>
      <c r="CM29" s="47">
        <v>16396.939999999999</v>
      </c>
      <c r="CN29" s="44">
        <f>+CM29/CM$16</f>
        <v>9.4111973627199627E-2</v>
      </c>
      <c r="CO29" s="47">
        <v>24203.119999999999</v>
      </c>
      <c r="CP29" s="44">
        <f>+CO29/CO$16</f>
        <v>0.13295921309718939</v>
      </c>
      <c r="CQ29" s="47">
        <v>30395.77</v>
      </c>
      <c r="CR29" s="44">
        <f>+CQ29/CQ$16</f>
        <v>0.16148479796874857</v>
      </c>
      <c r="CS29" s="47">
        <v>45423.519999999997</v>
      </c>
      <c r="CT29" s="44">
        <f>+CS29/CS$16</f>
        <v>0.22348092837469777</v>
      </c>
      <c r="CU29" s="47">
        <v>32762.560000000001</v>
      </c>
      <c r="CV29" s="44">
        <f>+CU29/CU$16</f>
        <v>0.17189747337279568</v>
      </c>
      <c r="CW29" s="47">
        <v>24070</v>
      </c>
      <c r="CX29" s="44">
        <f>+CW29/CW$16</f>
        <v>0.13232468971454536</v>
      </c>
      <c r="CY29" s="47">
        <v>6916.38</v>
      </c>
      <c r="CZ29" s="44">
        <f>+CY29/CY$16</f>
        <v>4.1981717104782761E-2</v>
      </c>
      <c r="DA29" s="47">
        <v>49565.95</v>
      </c>
      <c r="DB29" s="44">
        <f>+DA29/DA$16</f>
        <v>0.23899067971089263</v>
      </c>
      <c r="DC29" s="47">
        <v>77299.509999999995</v>
      </c>
      <c r="DD29" s="44">
        <f>+DC29/DC$16</f>
        <v>0.32875143920041699</v>
      </c>
      <c r="DE29" s="47">
        <v>17666.990000000002</v>
      </c>
      <c r="DF29" s="44">
        <f>+DE29/DE$16</f>
        <v>0.10066773395304017</v>
      </c>
      <c r="DG29" s="47">
        <v>24579.84</v>
      </c>
      <c r="DH29" s="44">
        <f>+DG29/DG$16</f>
        <v>0.13474984963891137</v>
      </c>
      <c r="DI29" s="47">
        <v>63644.480000000003</v>
      </c>
      <c r="DJ29" s="44">
        <f>+DI29/DI$16</f>
        <v>0.33186024661362395</v>
      </c>
      <c r="DK29" s="47">
        <v>50372.160000000003</v>
      </c>
      <c r="DL29" s="44">
        <f>+DK29/DK$16</f>
        <v>0.28218330036107497</v>
      </c>
      <c r="DM29" s="47">
        <v>45890.77</v>
      </c>
      <c r="DN29" s="44">
        <f>+DM29/DM$16</f>
        <v>0.26369874466793303</v>
      </c>
      <c r="DO29" s="47">
        <v>59729.3</v>
      </c>
      <c r="DP29" s="44">
        <f>+DO29/DO$16</f>
        <v>0.31793601166023894</v>
      </c>
      <c r="DQ29" s="47">
        <v>57443.64</v>
      </c>
      <c r="DR29" s="44">
        <f>+DQ29/DQ$16</f>
        <v>0.30953550900088278</v>
      </c>
      <c r="DS29" s="47">
        <v>56095.94</v>
      </c>
      <c r="DT29" s="44">
        <f>+DS29/DS$16</f>
        <v>0.30448461218255657</v>
      </c>
      <c r="DU29" s="47">
        <v>56589.64</v>
      </c>
      <c r="DV29" s="44">
        <f>+DU29/DU$16</f>
        <v>0.3063434501659294</v>
      </c>
      <c r="DW29" s="47">
        <v>54064.39</v>
      </c>
      <c r="DX29" s="44">
        <f>+DW29/DW$16</f>
        <v>0.29350777260130351</v>
      </c>
      <c r="DY29" s="47">
        <v>50351.64</v>
      </c>
      <c r="DZ29" s="44">
        <f>+DY29/DY$16</f>
        <v>0.28210077611323509</v>
      </c>
      <c r="EA29" s="47">
        <v>43164.44</v>
      </c>
      <c r="EB29" s="44">
        <f>+EA29/EA$16</f>
        <v>0.25198018481277368</v>
      </c>
      <c r="EC29" s="47">
        <v>39863.49</v>
      </c>
      <c r="ED29" s="44">
        <f>+EC29/EC$16</f>
        <v>0.23728270681936983</v>
      </c>
      <c r="EE29" s="47">
        <v>37265.33</v>
      </c>
      <c r="EF29" s="44">
        <f>+EE29/EE$16</f>
        <v>0.22530181348669562</v>
      </c>
      <c r="EG29" s="47">
        <v>-48059.47</v>
      </c>
      <c r="EH29" s="44">
        <f>+EG29/EG$16</f>
        <v>-0.37506466737148797</v>
      </c>
      <c r="EI29" s="47">
        <v>-3021.93</v>
      </c>
      <c r="EJ29" s="44">
        <f>+EI29/EI$16</f>
        <v>-1.7450249324335757E-2</v>
      </c>
      <c r="EK29" s="47">
        <v>-1212.22</v>
      </c>
      <c r="EL29" s="44">
        <f>+EK29/EK$16</f>
        <v>-6.9276151029804252E-3</v>
      </c>
      <c r="EM29" s="47">
        <v>-6902.55</v>
      </c>
      <c r="EN29" s="44">
        <f>+EM29/EM$16</f>
        <v>-4.0772703438367752E-2</v>
      </c>
      <c r="EO29" s="47">
        <v>7325.21</v>
      </c>
      <c r="EP29" s="44">
        <f>+EO29/EO$16</f>
        <v>3.9914795660903862E-2</v>
      </c>
      <c r="EQ29" s="45">
        <v>13207.11</v>
      </c>
      <c r="ER29" s="44">
        <f>+EQ29/EQ$16</f>
        <v>6.973017913595593E-2</v>
      </c>
      <c r="ES29" s="45">
        <v>31860.36</v>
      </c>
      <c r="ET29" s="46">
        <f>+ES29/ES$16</f>
        <v>0.15313334389457622</v>
      </c>
      <c r="EU29" s="47">
        <v>-23866.68</v>
      </c>
      <c r="EV29" s="46">
        <f>+EU29/EU$16</f>
        <v>-0.15667821708341298</v>
      </c>
      <c r="EW29" s="45">
        <v>4809.54</v>
      </c>
      <c r="EX29" s="46">
        <f>+EW29/EW$16</f>
        <v>2.5180112614558218E-2</v>
      </c>
      <c r="EY29" s="47">
        <v>10705.32</v>
      </c>
      <c r="EZ29" s="46">
        <f>+EY29/EY$16</f>
        <v>5.7277938385440701E-2</v>
      </c>
      <c r="FA29" s="47">
        <v>-7312.05</v>
      </c>
      <c r="FB29" s="46">
        <f>+FA29/FA$16</f>
        <v>-4.329630928132823E-2</v>
      </c>
      <c r="FC29" s="47">
        <v>6917.33</v>
      </c>
      <c r="FD29" s="46">
        <f>+FC29/FC$16</f>
        <v>3.7776231315597028E-2</v>
      </c>
      <c r="FE29" s="47">
        <v>49162.14</v>
      </c>
      <c r="FF29" s="46">
        <f>+FE29/FE$16</f>
        <v>0.27819234454331021</v>
      </c>
      <c r="FG29" s="47">
        <v>46872.31</v>
      </c>
      <c r="FH29" s="46">
        <f>+FG29/FG$16</f>
        <v>0.26871682088409837</v>
      </c>
      <c r="FI29" s="47">
        <v>46328.63</v>
      </c>
      <c r="FJ29" s="46">
        <f>+FI29/FI$16</f>
        <v>0.26643036303288725</v>
      </c>
      <c r="FK29" s="47">
        <v>43167.46</v>
      </c>
      <c r="FL29" s="46">
        <f>+FK29/FK$16</f>
        <v>0.25284749862469114</v>
      </c>
    </row>
    <row r="30" spans="1:169" ht="14" customHeight="1" x14ac:dyDescent="0.15">
      <c r="B30" s="92" t="s">
        <v>20</v>
      </c>
      <c r="C30" s="118"/>
      <c r="D30" s="82">
        <f>SUM(D28:D29)</f>
        <v>281351.53000000003</v>
      </c>
      <c r="E30" s="83">
        <f>+D30/D$16</f>
        <v>1</v>
      </c>
      <c r="F30" s="82">
        <f>SUM(F28:F29)</f>
        <v>308166.44</v>
      </c>
      <c r="G30" s="83">
        <f>+F30/F$16</f>
        <v>1.0000000000000002</v>
      </c>
      <c r="H30" s="82">
        <f>SUM(H28:H29)</f>
        <v>290445.09999999998</v>
      </c>
      <c r="I30" s="83">
        <f>+H30/H$16</f>
        <v>0.99999999999999978</v>
      </c>
      <c r="J30" s="82">
        <f>SUM(J28:J29)</f>
        <v>250168.81</v>
      </c>
      <c r="K30" s="83">
        <f>+J30/J$16</f>
        <v>0.99999999999999989</v>
      </c>
      <c r="L30" s="82">
        <f>SUM(L28:L29)</f>
        <v>226602.21</v>
      </c>
      <c r="M30" s="83">
        <f>+L30/L$16</f>
        <v>1</v>
      </c>
      <c r="N30" s="82">
        <f>SUM(N28:N29)</f>
        <v>257398.3</v>
      </c>
      <c r="O30" s="83">
        <f>+N30/N$16</f>
        <v>1</v>
      </c>
      <c r="P30" s="82">
        <f>SUM(P28:P29)</f>
        <v>268516.01</v>
      </c>
      <c r="Q30" s="83">
        <f>+P30/P$16</f>
        <v>1</v>
      </c>
      <c r="R30" s="82">
        <f>SUM(R28:R29)</f>
        <v>223511.7</v>
      </c>
      <c r="S30" s="83">
        <f>+R30/R$16</f>
        <v>1.0000000000000002</v>
      </c>
      <c r="T30" s="82">
        <f>SUM(T28:T29)</f>
        <v>215082.87</v>
      </c>
      <c r="U30" s="83">
        <f>+T30/T$16</f>
        <v>1</v>
      </c>
      <c r="V30" s="82">
        <f>SUM(V28:V29)</f>
        <v>221258.89</v>
      </c>
      <c r="W30" s="83">
        <f>+V30/V$16</f>
        <v>0.95097359666113146</v>
      </c>
      <c r="X30" s="82">
        <f>SUM(X28:X29)</f>
        <v>221212.29</v>
      </c>
      <c r="Y30" s="83">
        <f>+X30/X$16</f>
        <v>0.95153571353449506</v>
      </c>
      <c r="Z30" s="82">
        <f>SUM(Z28:Z29)</f>
        <v>222616.02000000002</v>
      </c>
      <c r="AA30" s="83">
        <f>+Z30/Z$16</f>
        <v>0.93499037881815394</v>
      </c>
      <c r="AB30" s="82">
        <f>SUM(AB28:AB29)</f>
        <v>230423.19</v>
      </c>
      <c r="AC30" s="83">
        <f>+AB30/AB$16</f>
        <v>0.85556402617316873</v>
      </c>
      <c r="AD30" s="82">
        <f>SUM(AD28:AD29)</f>
        <v>229977.14</v>
      </c>
      <c r="AE30" s="83">
        <f>+AD30/AD$16</f>
        <v>0.85960252588286878</v>
      </c>
      <c r="AF30" s="82">
        <f>SUM(AF28:AF29)</f>
        <v>239534.58000000002</v>
      </c>
      <c r="AG30" s="83">
        <f>+AF30/AF$16</f>
        <v>0.97463419874052315</v>
      </c>
      <c r="AH30" s="82">
        <f>SUM(AH28:AH29)</f>
        <v>243108.48000000001</v>
      </c>
      <c r="AI30" s="83">
        <f>+AH30/AH$16</f>
        <v>0.89029619058807752</v>
      </c>
      <c r="AJ30" s="82">
        <f>SUM(AJ28:AJ29)</f>
        <v>220020.51</v>
      </c>
      <c r="AK30" s="83">
        <f>+AJ30/AJ$16</f>
        <v>0.98523829685194209</v>
      </c>
      <c r="AL30" s="82">
        <f>SUM(AL28:AL29)</f>
        <v>226941.32</v>
      </c>
      <c r="AM30" s="83">
        <f>+AL30/AL$16</f>
        <v>0.88858718708895901</v>
      </c>
      <c r="AN30" s="82">
        <f>SUM(AN28:AN29)</f>
        <v>217456.54</v>
      </c>
      <c r="AO30" s="83">
        <f>+AN30/AN$16</f>
        <v>1</v>
      </c>
      <c r="AP30" s="82">
        <f>SUM(AP28:AP29)</f>
        <v>211387.29</v>
      </c>
      <c r="AQ30" s="83">
        <f>+AP30/AP$16</f>
        <v>0.70939212446855315</v>
      </c>
      <c r="AR30" s="82">
        <f>SUM(AR28:AR29)</f>
        <v>204620.15000000002</v>
      </c>
      <c r="AS30" s="83">
        <f>+AR30/AR$16</f>
        <v>0.75529238582633718</v>
      </c>
      <c r="AT30" s="82">
        <f>SUM(AT28:AT29)</f>
        <v>203986.27000000002</v>
      </c>
      <c r="AU30" s="83">
        <f>+AT30/AT$16</f>
        <v>0.76006611380803701</v>
      </c>
      <c r="AV30" s="82">
        <f>SUM(AV28:AV29)</f>
        <v>205383.27000000002</v>
      </c>
      <c r="AW30" s="83">
        <f>+AV30/AV$16</f>
        <v>0.7496625148867947</v>
      </c>
      <c r="AX30" s="82">
        <f>SUM(AX28:AX29)</f>
        <v>202200.16</v>
      </c>
      <c r="AY30" s="83">
        <f>+AX30/AX$16</f>
        <v>0.77415796891432787</v>
      </c>
      <c r="AZ30" s="82">
        <f>SUM(AZ28:AZ29)</f>
        <v>209349.57</v>
      </c>
      <c r="BA30" s="83">
        <f>+AZ30/AZ$16</f>
        <v>0.73384510385673474</v>
      </c>
      <c r="BB30" s="82">
        <f>SUM(BB28:BB29)</f>
        <v>212179.97</v>
      </c>
      <c r="BC30" s="83">
        <f>+BB30/BB$16</f>
        <v>0.71537609391313572</v>
      </c>
      <c r="BD30" s="82">
        <f>SUM(BD28:BD29)</f>
        <v>209782.85</v>
      </c>
      <c r="BE30" s="83">
        <f>+BD30/BD$16</f>
        <v>0.73092347187486295</v>
      </c>
      <c r="BF30" s="82">
        <f>SUM(BF28:BF29)</f>
        <v>207920.59000000003</v>
      </c>
      <c r="BG30" s="83">
        <f>+BF30/BF$16</f>
        <v>0.74373732525602754</v>
      </c>
      <c r="BH30" s="82">
        <f>SUM(BH28:BH29)</f>
        <v>199008.52000000002</v>
      </c>
      <c r="BI30" s="83">
        <f>+BH30/BH$16</f>
        <v>0.81589839933327157</v>
      </c>
      <c r="BJ30" s="82">
        <f>SUM(BJ28:BJ29)</f>
        <v>201784.28</v>
      </c>
      <c r="BK30" s="83">
        <f>+BJ30/BJ$16</f>
        <v>0.79125995102589874</v>
      </c>
      <c r="BL30" s="118"/>
      <c r="BM30" s="82">
        <f>SUM(BM28:BM29)</f>
        <v>240424.83</v>
      </c>
      <c r="BN30" s="83">
        <f>+BM30/BM$16</f>
        <v>0.99999999999999989</v>
      </c>
      <c r="BO30" s="82">
        <f>SUM(BO28:BO29)</f>
        <v>238663.78999999998</v>
      </c>
      <c r="BP30" s="83">
        <f>+BO30/BO$16</f>
        <v>0.99999999999999989</v>
      </c>
      <c r="BQ30" s="82">
        <f>SUM(BQ28:BQ29)</f>
        <v>282754.21999999997</v>
      </c>
      <c r="BR30" s="83">
        <f>+BQ30/BQ$16</f>
        <v>1</v>
      </c>
      <c r="BS30" s="82">
        <f>SUM(BS28:BS29)</f>
        <v>235914.61</v>
      </c>
      <c r="BT30" s="83">
        <f>+BS30/BS$16</f>
        <v>0.99999999999999989</v>
      </c>
      <c r="BU30" s="82">
        <f>SUM(BU28:BU29)</f>
        <v>240664.21</v>
      </c>
      <c r="BV30" s="83">
        <f>+BU30/BU$16</f>
        <v>1.0000000000000002</v>
      </c>
      <c r="BW30" s="82">
        <f>SUM(BW28:BW29)</f>
        <v>229952.38999999998</v>
      </c>
      <c r="BX30" s="83">
        <f>+BW30/BW$16</f>
        <v>0.99999999999999989</v>
      </c>
      <c r="BY30" s="82">
        <f>SUM(BY28:BY29)</f>
        <v>253069.25</v>
      </c>
      <c r="BZ30" s="83">
        <f>+BY30/BY$16</f>
        <v>1</v>
      </c>
      <c r="CA30" s="82">
        <f>SUM(CA28:CA29)</f>
        <v>258104.49</v>
      </c>
      <c r="CB30" s="83">
        <f>+CA30/CA$16</f>
        <v>0.99999999999999989</v>
      </c>
      <c r="CC30" s="82">
        <f>SUM(CC28:CC29)</f>
        <v>242487.22999999998</v>
      </c>
      <c r="CD30" s="83">
        <f>+CC30/CC$16</f>
        <v>1</v>
      </c>
      <c r="CE30" s="82">
        <f>SUM(CE28:CE29)</f>
        <v>241278.37</v>
      </c>
      <c r="CF30" s="83">
        <f>+CE30/CE$16</f>
        <v>1</v>
      </c>
      <c r="CG30" s="82">
        <f>SUM(CG28:CG29)</f>
        <v>218724.27</v>
      </c>
      <c r="CH30" s="83">
        <f>+CG30/CG$16</f>
        <v>0.99999999999999989</v>
      </c>
      <c r="CI30" s="82">
        <f>SUM(CI28:CI29)</f>
        <v>241631.32</v>
      </c>
      <c r="CJ30" s="83">
        <f>+CI30/CI$16</f>
        <v>1</v>
      </c>
      <c r="CK30" s="82">
        <f>SUM(CK28:CK29)</f>
        <v>190063.38999999998</v>
      </c>
      <c r="CL30" s="83">
        <f>+CK30/CK$16</f>
        <v>1</v>
      </c>
      <c r="CM30" s="82">
        <f>SUM(CM28:CM29)</f>
        <v>174227.99</v>
      </c>
      <c r="CN30" s="83">
        <f>+CM30/CM$16</f>
        <v>1</v>
      </c>
      <c r="CO30" s="82">
        <f>SUM(CO28:CO29)</f>
        <v>182034.16999999998</v>
      </c>
      <c r="CP30" s="83">
        <f>+CO30/CO$16</f>
        <v>0.99999999999999989</v>
      </c>
      <c r="CQ30" s="82">
        <f>SUM(CQ28:CQ29)</f>
        <v>188226.81999999998</v>
      </c>
      <c r="CR30" s="83">
        <f>+CQ30/CQ$16</f>
        <v>1</v>
      </c>
      <c r="CS30" s="82">
        <f>SUM(CS28:CS29)</f>
        <v>203254.56999999998</v>
      </c>
      <c r="CT30" s="83">
        <f>+CS30/CS$16</f>
        <v>0.99999999999999989</v>
      </c>
      <c r="CU30" s="82">
        <f>SUM(CU28:CU29)</f>
        <v>190593.61</v>
      </c>
      <c r="CV30" s="83">
        <f>+CU30/CU$16</f>
        <v>1</v>
      </c>
      <c r="CW30" s="82">
        <f>SUM(CW28:CW29)</f>
        <v>181901.05</v>
      </c>
      <c r="CX30" s="83">
        <f>+CW30/CW$16</f>
        <v>1</v>
      </c>
      <c r="CY30" s="82">
        <f>SUM(CY28:CY29)</f>
        <v>164747.43</v>
      </c>
      <c r="CZ30" s="83">
        <f>+CY30/CY$16</f>
        <v>1</v>
      </c>
      <c r="DA30" s="82">
        <f>SUM(DA28:DA29)</f>
        <v>207397</v>
      </c>
      <c r="DB30" s="83">
        <f>+DA30/DA$16</f>
        <v>1</v>
      </c>
      <c r="DC30" s="82">
        <f>SUM(DC28:DC29)</f>
        <v>235130.56</v>
      </c>
      <c r="DD30" s="83">
        <f>+DC30/DC$16</f>
        <v>1</v>
      </c>
      <c r="DE30" s="82">
        <f>SUM(DE28:DE29)</f>
        <v>175498.03999999998</v>
      </c>
      <c r="DF30" s="83">
        <f>+DE30/DE$16</f>
        <v>0.99999999999999989</v>
      </c>
      <c r="DG30" s="82">
        <f>SUM(DG28:DG29)</f>
        <v>182410.88999999998</v>
      </c>
      <c r="DH30" s="83">
        <f>+DG30/DG$16</f>
        <v>1</v>
      </c>
      <c r="DI30" s="82">
        <f>SUM(DI28:DI29)</f>
        <v>182200.97</v>
      </c>
      <c r="DJ30" s="83">
        <f>+DI30/DI$16</f>
        <v>0.95004718142785505</v>
      </c>
      <c r="DK30" s="82">
        <f>SUM(DK28:DK29)</f>
        <v>168928.65000000002</v>
      </c>
      <c r="DL30" s="83">
        <f>+DK30/DK$16</f>
        <v>0.94633313287619414</v>
      </c>
      <c r="DM30" s="82">
        <f>SUM(DM28:DM29)</f>
        <v>164447.26</v>
      </c>
      <c r="DN30" s="83">
        <f>+DM30/DM$16</f>
        <v>0.94495115305498689</v>
      </c>
      <c r="DO30" s="82">
        <f>SUM(DO28:DO29)</f>
        <v>178285.79</v>
      </c>
      <c r="DP30" s="83">
        <f>+DO30/DO$16</f>
        <v>0.94900614954963325</v>
      </c>
      <c r="DQ30" s="82">
        <f>SUM(DQ28:DQ29)</f>
        <v>176000.13</v>
      </c>
      <c r="DR30" s="83">
        <f>+DQ30/DQ$16</f>
        <v>0.94837809414186747</v>
      </c>
      <c r="DS30" s="82">
        <f>SUM(DS28:DS29)</f>
        <v>174652.43</v>
      </c>
      <c r="DT30" s="83">
        <f>+DS30/DS$16</f>
        <v>0.94800046875569088</v>
      </c>
      <c r="DU30" s="82">
        <f>SUM(DU28:DU29)</f>
        <v>175146.13</v>
      </c>
      <c r="DV30" s="83">
        <f>+DU30/DU$16</f>
        <v>0.94813944296889674</v>
      </c>
      <c r="DW30" s="82">
        <f>SUM(DW28:DW29)</f>
        <v>172620.88</v>
      </c>
      <c r="DX30" s="83">
        <f>+DW30/DW$16</f>
        <v>0.93713385082633693</v>
      </c>
      <c r="DY30" s="82">
        <f>SUM(DY28:DY29)</f>
        <v>168908.13</v>
      </c>
      <c r="DZ30" s="83">
        <f>+DY30/DY$16</f>
        <v>0.94632696303109909</v>
      </c>
      <c r="EA30" s="82">
        <f>SUM(EA28:EA29)</f>
        <v>161720.93</v>
      </c>
      <c r="EB30" s="83">
        <f>+EA30/EA$16</f>
        <v>0.94407502632939588</v>
      </c>
      <c r="EC30" s="82">
        <f>SUM(EC28:EC29)</f>
        <v>158419.98000000001</v>
      </c>
      <c r="ED30" s="83">
        <f>+EC30/EC$16</f>
        <v>0.94297618368764091</v>
      </c>
      <c r="EE30" s="82">
        <f>SUM(EE28:EE29)</f>
        <v>155821.82</v>
      </c>
      <c r="EF30" s="83">
        <f>+EE30/EE$16</f>
        <v>0.94208044385485001</v>
      </c>
      <c r="EG30" s="82">
        <f>SUM(EG28:EG29)</f>
        <v>118556.48999999999</v>
      </c>
      <c r="EH30" s="83">
        <f>+EG30/EG$16</f>
        <v>0.92523597298474436</v>
      </c>
      <c r="EI30" s="82">
        <f>SUM(EI28:EI29)</f>
        <v>163594.03</v>
      </c>
      <c r="EJ30" s="83">
        <f>+EI30/EI$16</f>
        <v>0.9446799268920405</v>
      </c>
      <c r="EK30" s="82">
        <f>SUM(EK28:EK29)</f>
        <v>165403.74</v>
      </c>
      <c r="EL30" s="83">
        <f>+EK30/EK$16</f>
        <v>0.94525205599103079</v>
      </c>
      <c r="EM30" s="82">
        <f>SUM(EM28:EM29)</f>
        <v>159713.41</v>
      </c>
      <c r="EN30" s="83">
        <f>+EM30/EM$16</f>
        <v>0.94341185519270965</v>
      </c>
      <c r="EO30" s="82">
        <f>SUM(EO28:EO29)</f>
        <v>173941.16999999998</v>
      </c>
      <c r="EP30" s="83">
        <f>+EO30/EO$16</f>
        <v>0.94779893785550717</v>
      </c>
      <c r="EQ30" s="84">
        <f>SUM(EQ28:EQ29)</f>
        <v>179823.07</v>
      </c>
      <c r="ER30" s="83">
        <f>+EQ30/EQ$16</f>
        <v>0.94942003843971479</v>
      </c>
      <c r="ES30" s="85">
        <f>SUM(ES28:ES29)</f>
        <v>198476.32</v>
      </c>
      <c r="ET30" s="86">
        <f>+ES30/ES$16</f>
        <v>0.95395477532237427</v>
      </c>
      <c r="EU30" s="85">
        <f>SUM(EU28:EU29)</f>
        <v>142749.28</v>
      </c>
      <c r="EV30" s="86">
        <f>+EU30/EU$16</f>
        <v>0.93710992397521997</v>
      </c>
      <c r="EW30" s="85">
        <f>SUM(EW28:EW29)</f>
        <v>171425.5</v>
      </c>
      <c r="EX30" s="86">
        <f>+EW30/EW$16</f>
        <v>0.89748986285735233</v>
      </c>
      <c r="EY30" s="87">
        <f>SUM(EY28:EY29)</f>
        <v>177321.28</v>
      </c>
      <c r="EZ30" s="86">
        <f>+EY30/EY$16</f>
        <v>0.94874299416247976</v>
      </c>
      <c r="FA30" s="87">
        <f>SUM(FA28:FA29)</f>
        <v>159303.91</v>
      </c>
      <c r="FB30" s="86">
        <f>+FA30/FA$16</f>
        <v>0.94327464351103685</v>
      </c>
      <c r="FC30" s="87">
        <f>SUM(FC28:FC29)</f>
        <v>173533.28999999998</v>
      </c>
      <c r="FD30" s="86">
        <f>+FC30/FC$16</f>
        <v>0.94768266137318591</v>
      </c>
      <c r="FE30" s="87">
        <f>SUM(FE28:FE29)</f>
        <v>176501.96000000002</v>
      </c>
      <c r="FF30" s="86">
        <f>+FE30/FE$16</f>
        <v>0.99876640986111598</v>
      </c>
      <c r="FG30" s="87">
        <f>SUM(FG28:FG29)</f>
        <v>174212.13</v>
      </c>
      <c r="FH30" s="86">
        <f>+FG30/FG$16</f>
        <v>0.9987502159173991</v>
      </c>
      <c r="FI30" s="87">
        <f>SUM(FI28:FI29)</f>
        <v>173668.45</v>
      </c>
      <c r="FJ30" s="86">
        <f>+FI30/FI$16</f>
        <v>0.99874630829486732</v>
      </c>
      <c r="FK30" s="87">
        <f>SUM(FK28:FK29)</f>
        <v>170507.28</v>
      </c>
      <c r="FL30" s="86">
        <f>+FK30/FK$16</f>
        <v>0.99872309478713417</v>
      </c>
    </row>
    <row r="31" spans="1:169" ht="14" customHeight="1" x14ac:dyDescent="0.15">
      <c r="B31" s="92" t="s">
        <v>21</v>
      </c>
      <c r="C31" s="118"/>
      <c r="D31" s="82">
        <f>+D30+D26</f>
        <v>281351.53000000003</v>
      </c>
      <c r="E31" s="83">
        <f>+D31/D$16</f>
        <v>1</v>
      </c>
      <c r="F31" s="82">
        <f>+F30+F26</f>
        <v>308166.44</v>
      </c>
      <c r="G31" s="83">
        <f>+F31/F$16</f>
        <v>1.0000000000000002</v>
      </c>
      <c r="H31" s="82">
        <f>+H30+H26</f>
        <v>290445.09999999998</v>
      </c>
      <c r="I31" s="83">
        <f>+H31/H$16</f>
        <v>0.99999999999999978</v>
      </c>
      <c r="J31" s="82">
        <f>+J30+J26</f>
        <v>250168.81</v>
      </c>
      <c r="K31" s="83">
        <f>+J31/J$16</f>
        <v>0.99999999999999989</v>
      </c>
      <c r="L31" s="82">
        <f>+L30+L26</f>
        <v>226602.21</v>
      </c>
      <c r="M31" s="83">
        <f>+L31/L$16</f>
        <v>1</v>
      </c>
      <c r="N31" s="82">
        <f>+N30+N26</f>
        <v>257398.3</v>
      </c>
      <c r="O31" s="83">
        <f>+N31/N$16</f>
        <v>1</v>
      </c>
      <c r="P31" s="82">
        <f>+P30+P26</f>
        <v>268516.01</v>
      </c>
      <c r="Q31" s="83">
        <f>+P31/P$16</f>
        <v>1</v>
      </c>
      <c r="R31" s="82">
        <f>+R30+R26</f>
        <v>223511.7</v>
      </c>
      <c r="S31" s="83">
        <f>+R31/R$16</f>
        <v>1.0000000000000002</v>
      </c>
      <c r="T31" s="82">
        <f>+T30+T26</f>
        <v>215082.87</v>
      </c>
      <c r="U31" s="83">
        <f>+T31/T$16</f>
        <v>1</v>
      </c>
      <c r="V31" s="82">
        <f>+V30+V26</f>
        <v>232665.65000000002</v>
      </c>
      <c r="W31" s="83">
        <f>+V31/V$16</f>
        <v>1</v>
      </c>
      <c r="X31" s="82">
        <f>+X30+X26</f>
        <v>232479.23</v>
      </c>
      <c r="Y31" s="83">
        <f>+X31/X$16</f>
        <v>1</v>
      </c>
      <c r="Z31" s="82">
        <f>+Z30+Z26</f>
        <v>238094.45</v>
      </c>
      <c r="AA31" s="83">
        <f>+Z31/Z$16</f>
        <v>1</v>
      </c>
      <c r="AB31" s="82">
        <f>+AB30+AB26</f>
        <v>269323.14</v>
      </c>
      <c r="AC31" s="83">
        <f>+AB31/AB$16</f>
        <v>1</v>
      </c>
      <c r="AD31" s="82">
        <f>+AD30+AD26</f>
        <v>267538.93</v>
      </c>
      <c r="AE31" s="83">
        <f>+AD31/AD$16</f>
        <v>1</v>
      </c>
      <c r="AF31" s="82">
        <f>+AF30+AF26</f>
        <v>245768.7</v>
      </c>
      <c r="AG31" s="83">
        <f>+AF31/AF$16</f>
        <v>1</v>
      </c>
      <c r="AH31" s="82">
        <f>+AH30+AH26</f>
        <v>273064.72000000003</v>
      </c>
      <c r="AI31" s="83">
        <f>+AH31/AH$16</f>
        <v>1.0000000000000002</v>
      </c>
      <c r="AJ31" s="82">
        <f>+AJ30+AJ26</f>
        <v>223317.05000000002</v>
      </c>
      <c r="AK31" s="83">
        <f>+AJ31/AJ$16</f>
        <v>1</v>
      </c>
      <c r="AL31" s="82">
        <f>+AL30+AL26</f>
        <v>255395.67</v>
      </c>
      <c r="AM31" s="83">
        <f>+AL31/AL$16</f>
        <v>1.0000000000000002</v>
      </c>
      <c r="AN31" s="82">
        <f>+AN30+AN26</f>
        <v>217456.54</v>
      </c>
      <c r="AO31" s="83">
        <f>+AN31/AN$16</f>
        <v>1</v>
      </c>
      <c r="AP31" s="82">
        <f>+AP30+AP26</f>
        <v>297983.7</v>
      </c>
      <c r="AQ31" s="83">
        <f>+AP31/AP$16</f>
        <v>1</v>
      </c>
      <c r="AR31" s="82">
        <f>+AR30+AR26</f>
        <v>270915.15000000002</v>
      </c>
      <c r="AS31" s="83">
        <f>+AR31/AR$16</f>
        <v>1</v>
      </c>
      <c r="AT31" s="82">
        <f>+AT30+AT26</f>
        <v>268379.64</v>
      </c>
      <c r="AU31" s="83">
        <f>+AT31/AT$16</f>
        <v>1</v>
      </c>
      <c r="AV31" s="82">
        <f>+AV30+AV26</f>
        <v>273967.64</v>
      </c>
      <c r="AW31" s="83">
        <f>+AV31/AV$16</f>
        <v>1</v>
      </c>
      <c r="AX31" s="82">
        <f>+AX30+AX26</f>
        <v>261187.21000000002</v>
      </c>
      <c r="AY31" s="83">
        <f>+AX31/AX$16</f>
        <v>1.0000000000000002</v>
      </c>
      <c r="AZ31" s="82">
        <f>+AZ30+AZ26</f>
        <v>285277.59999999998</v>
      </c>
      <c r="BA31" s="83">
        <f>+AZ31/AZ$16</f>
        <v>1</v>
      </c>
      <c r="BB31" s="82">
        <f>+BB30+BB26</f>
        <v>296599.19</v>
      </c>
      <c r="BC31" s="83">
        <f>+BB31/BB$16</f>
        <v>1</v>
      </c>
      <c r="BD31" s="82">
        <f>+BD30+BD26</f>
        <v>287010.69</v>
      </c>
      <c r="BE31" s="83">
        <f>+BD31/BD$16</f>
        <v>1</v>
      </c>
      <c r="BF31" s="82">
        <f>+BF30+BF26</f>
        <v>279561.66000000003</v>
      </c>
      <c r="BG31" s="83">
        <f>+BF31/BF$16</f>
        <v>0.99999928459483012</v>
      </c>
      <c r="BH31" s="82">
        <f>+BH30+BH26</f>
        <v>243913.36000000002</v>
      </c>
      <c r="BI31" s="83">
        <f>+BH31/BH$16</f>
        <v>1.0000000000000002</v>
      </c>
      <c r="BJ31" s="82">
        <f>+BJ30+BJ26</f>
        <v>308248.56</v>
      </c>
      <c r="BK31" s="83">
        <f>+BJ31/BJ$16</f>
        <v>1.2087400489741014</v>
      </c>
      <c r="BL31" s="118"/>
      <c r="BM31" s="82">
        <f>+BM30+BM26</f>
        <v>240424.83</v>
      </c>
      <c r="BN31" s="83">
        <f>+BM31/BM$16</f>
        <v>0.99999999999999989</v>
      </c>
      <c r="BO31" s="82">
        <f>+BO30+BO26</f>
        <v>238663.78999999998</v>
      </c>
      <c r="BP31" s="83">
        <f>+BO31/BO$16</f>
        <v>0.99999999999999989</v>
      </c>
      <c r="BQ31" s="82">
        <f>+BQ30+BQ26</f>
        <v>282754.21999999997</v>
      </c>
      <c r="BR31" s="83">
        <f>+BQ31/BQ$16</f>
        <v>1</v>
      </c>
      <c r="BS31" s="82">
        <f>+BS30+BS26</f>
        <v>235914.61</v>
      </c>
      <c r="BT31" s="83">
        <f>+BS31/BS$16</f>
        <v>0.99999999999999989</v>
      </c>
      <c r="BU31" s="82">
        <f>+BU30+BU26</f>
        <v>240664.21</v>
      </c>
      <c r="BV31" s="83">
        <f>+BU31/BU$16</f>
        <v>1.0000000000000002</v>
      </c>
      <c r="BW31" s="82">
        <f>+BW30+BW26</f>
        <v>229952.38999999998</v>
      </c>
      <c r="BX31" s="83">
        <f>+BW31/BW$16</f>
        <v>0.99999999999999989</v>
      </c>
      <c r="BY31" s="82">
        <f>+BY30+BY26</f>
        <v>253069.25</v>
      </c>
      <c r="BZ31" s="83">
        <f>+BY31/BY$16</f>
        <v>1</v>
      </c>
      <c r="CA31" s="82">
        <f>+CA30+CA26</f>
        <v>258104.49</v>
      </c>
      <c r="CB31" s="83">
        <f>+CA31/CA$16</f>
        <v>0.99999999999999989</v>
      </c>
      <c r="CC31" s="82">
        <f>+CC30+CC26</f>
        <v>242487.22999999998</v>
      </c>
      <c r="CD31" s="83">
        <f>+CC31/CC$16</f>
        <v>1</v>
      </c>
      <c r="CE31" s="82">
        <f>+CE30+CE26</f>
        <v>241278.37</v>
      </c>
      <c r="CF31" s="83">
        <f>+CE31/CE$16</f>
        <v>1</v>
      </c>
      <c r="CG31" s="82">
        <f>+CG30+CG26</f>
        <v>218724.27</v>
      </c>
      <c r="CH31" s="83">
        <f>+CG31/CG$16</f>
        <v>0.99999999999999989</v>
      </c>
      <c r="CI31" s="82">
        <f>+CI30+CI26</f>
        <v>241631.32</v>
      </c>
      <c r="CJ31" s="83">
        <f>+CI31/CI$16</f>
        <v>1</v>
      </c>
      <c r="CK31" s="82">
        <f>+CK30+CK26</f>
        <v>190063.38999999998</v>
      </c>
      <c r="CL31" s="83">
        <f>+CK31/CK$16</f>
        <v>1</v>
      </c>
      <c r="CM31" s="82">
        <f>+CM30+CM26</f>
        <v>174227.99</v>
      </c>
      <c r="CN31" s="83">
        <f>+CM31/CM$16</f>
        <v>1</v>
      </c>
      <c r="CO31" s="82">
        <f>+CO30+CO26</f>
        <v>182034.16999999998</v>
      </c>
      <c r="CP31" s="83">
        <f>+CO31/CO$16</f>
        <v>0.99999999999999989</v>
      </c>
      <c r="CQ31" s="82">
        <f>+CQ30+CQ26</f>
        <v>188226.81999999998</v>
      </c>
      <c r="CR31" s="83">
        <f>+CQ31/CQ$16</f>
        <v>1</v>
      </c>
      <c r="CS31" s="82">
        <f>+CS30+CS26</f>
        <v>203254.56999999998</v>
      </c>
      <c r="CT31" s="83">
        <f>+CS31/CS$16</f>
        <v>0.99999999999999989</v>
      </c>
      <c r="CU31" s="82">
        <f>+CU30+CU26</f>
        <v>190593.61</v>
      </c>
      <c r="CV31" s="83">
        <f>+CU31/CU$16</f>
        <v>1</v>
      </c>
      <c r="CW31" s="82">
        <f>+CW30+CW26</f>
        <v>181901.05</v>
      </c>
      <c r="CX31" s="83">
        <f>+CW31/CW$16</f>
        <v>1</v>
      </c>
      <c r="CY31" s="82">
        <f>+CY30+CY26</f>
        <v>164747.43</v>
      </c>
      <c r="CZ31" s="83">
        <f>+CY31/CY$16</f>
        <v>1</v>
      </c>
      <c r="DA31" s="82">
        <f>+DA30+DA26</f>
        <v>207397</v>
      </c>
      <c r="DB31" s="83">
        <f>+DA31/DA$16</f>
        <v>1</v>
      </c>
      <c r="DC31" s="82">
        <f>+DC30+DC26</f>
        <v>235130.56</v>
      </c>
      <c r="DD31" s="83">
        <f>+DC31/DC$16</f>
        <v>1</v>
      </c>
      <c r="DE31" s="82">
        <f>+DE30+DE26</f>
        <v>175498.03999999998</v>
      </c>
      <c r="DF31" s="83">
        <f>+DE31/DE$16</f>
        <v>0.99999999999999989</v>
      </c>
      <c r="DG31" s="82">
        <f>+DG30+DG26</f>
        <v>182410.88999999998</v>
      </c>
      <c r="DH31" s="83">
        <f>+DG31/DG$16</f>
        <v>1</v>
      </c>
      <c r="DI31" s="82">
        <f>+DI30+DI26</f>
        <v>191780.97</v>
      </c>
      <c r="DJ31" s="83">
        <f>+DI31/DI$16</f>
        <v>1.0000000000000002</v>
      </c>
      <c r="DK31" s="82">
        <f>+DK30+DK26</f>
        <v>178508.65000000002</v>
      </c>
      <c r="DL31" s="83">
        <f>+DK31/DK$16</f>
        <v>1.0000000000000002</v>
      </c>
      <c r="DM31" s="82">
        <f>+DM30+DM26</f>
        <v>174027.26</v>
      </c>
      <c r="DN31" s="83">
        <f>+DM31/DM$16</f>
        <v>1</v>
      </c>
      <c r="DO31" s="82">
        <f>+DO30+DO26</f>
        <v>187865.79</v>
      </c>
      <c r="DP31" s="83">
        <f>+DO31/DO$16</f>
        <v>1</v>
      </c>
      <c r="DQ31" s="82">
        <f>+DQ30+DQ26</f>
        <v>185580.13</v>
      </c>
      <c r="DR31" s="83">
        <f>+DQ31/DQ$16</f>
        <v>1</v>
      </c>
      <c r="DS31" s="82">
        <f>+DS30+DS26</f>
        <v>184232.43</v>
      </c>
      <c r="DT31" s="83">
        <f>+DS31/DS$16</f>
        <v>1</v>
      </c>
      <c r="DU31" s="82">
        <f>+DU30+DU26</f>
        <v>184726.13</v>
      </c>
      <c r="DV31" s="83">
        <f>+DU31/DU$16</f>
        <v>1</v>
      </c>
      <c r="DW31" s="82">
        <f>+DW30+DW26</f>
        <v>182200.88</v>
      </c>
      <c r="DX31" s="83">
        <f>+DW31/DW$16</f>
        <v>0.98914228857104269</v>
      </c>
      <c r="DY31" s="82">
        <f>+DY30+DY26</f>
        <v>178488.13</v>
      </c>
      <c r="DZ31" s="83">
        <f>+DY31/DY$16</f>
        <v>1</v>
      </c>
      <c r="EA31" s="82">
        <f>+EA30+EA26</f>
        <v>171300.93</v>
      </c>
      <c r="EB31" s="83">
        <f>+EA31/EA$16</f>
        <v>1</v>
      </c>
      <c r="EC31" s="82">
        <f>+EC30+EC26</f>
        <v>167999.98</v>
      </c>
      <c r="ED31" s="83">
        <f>+EC31/EC$16</f>
        <v>1</v>
      </c>
      <c r="EE31" s="82">
        <f>+EE30+EE26</f>
        <v>165401.82</v>
      </c>
      <c r="EF31" s="83">
        <f>+EE31/EE$16</f>
        <v>1</v>
      </c>
      <c r="EG31" s="82">
        <f>+EG30+EG26</f>
        <v>128136.48999999999</v>
      </c>
      <c r="EH31" s="83">
        <f>+EG31/EG$16</f>
        <v>0.99999999999999978</v>
      </c>
      <c r="EI31" s="82">
        <f>+EI30+EI26</f>
        <v>173174.03</v>
      </c>
      <c r="EJ31" s="83">
        <f>+EI31/EI$16</f>
        <v>1.0000000000000002</v>
      </c>
      <c r="EK31" s="82">
        <f>+EK30+EK26</f>
        <v>174983.74</v>
      </c>
      <c r="EL31" s="83">
        <f>+EK31/EK$16</f>
        <v>0.99999999999999989</v>
      </c>
      <c r="EM31" s="82">
        <f>+EM30+EM26</f>
        <v>169293.41</v>
      </c>
      <c r="EN31" s="83">
        <f>+EM31/EM$16</f>
        <v>1.0000000000000002</v>
      </c>
      <c r="EO31" s="82">
        <f>+EO30+EO26</f>
        <v>183521.16999999998</v>
      </c>
      <c r="EP31" s="83">
        <f>+EO31/EO$16</f>
        <v>0.99999999999999989</v>
      </c>
      <c r="EQ31" s="84">
        <f>+EQ30+EQ26</f>
        <v>189403.07</v>
      </c>
      <c r="ER31" s="83">
        <f>+EQ31/EQ$16</f>
        <v>1</v>
      </c>
      <c r="ES31" s="85">
        <f>+ES30+ES26</f>
        <v>208056.32000000001</v>
      </c>
      <c r="ET31" s="86">
        <f>+ES31/ES$16</f>
        <v>1</v>
      </c>
      <c r="EU31" s="85">
        <f>+EU30+EU26</f>
        <v>152329.28</v>
      </c>
      <c r="EV31" s="86">
        <f>+EU31/EU$16</f>
        <v>1</v>
      </c>
      <c r="EW31" s="85">
        <f>+EW30+EW26</f>
        <v>181005.5</v>
      </c>
      <c r="EX31" s="86">
        <f>+EW31/EW$16</f>
        <v>0.94764548664829018</v>
      </c>
      <c r="EY31" s="87">
        <f>+EY30+EY26</f>
        <v>186901.28</v>
      </c>
      <c r="EZ31" s="86">
        <f>+EY31/EY$16</f>
        <v>1</v>
      </c>
      <c r="FA31" s="87">
        <f>+FA30+FA26</f>
        <v>168883.91</v>
      </c>
      <c r="FB31" s="86">
        <f>+FA31/FA$16</f>
        <v>1.0000000000000002</v>
      </c>
      <c r="FC31" s="87">
        <f>+FC30+FC26</f>
        <v>183113.28999999998</v>
      </c>
      <c r="FD31" s="86">
        <f>+FC31/FC$16</f>
        <v>1</v>
      </c>
      <c r="FE31" s="87">
        <f>+FE30+FE26</f>
        <v>176719.96000000002</v>
      </c>
      <c r="FF31" s="86">
        <f>+FE31/FE$16</f>
        <v>1.0000000000000002</v>
      </c>
      <c r="FG31" s="87">
        <f>+FG30+FG26</f>
        <v>174430.13</v>
      </c>
      <c r="FH31" s="86">
        <f>+FG31/FG$16</f>
        <v>1</v>
      </c>
      <c r="FI31" s="87">
        <f>+FI30+FI26</f>
        <v>173886.45</v>
      </c>
      <c r="FJ31" s="86">
        <f>+FI31/FI$16</f>
        <v>1.0000000000000002</v>
      </c>
      <c r="FK31" s="87">
        <f>+FK30+FK26</f>
        <v>170725.28</v>
      </c>
      <c r="FL31" s="86">
        <f>+FK31/FK$16</f>
        <v>1.0000000000000002</v>
      </c>
    </row>
    <row r="32" spans="1:169" ht="14" customHeight="1" x14ac:dyDescent="0.15">
      <c r="B32" s="94" t="s">
        <v>86</v>
      </c>
      <c r="C32" s="119"/>
      <c r="D32" s="59">
        <f>D14-D31</f>
        <v>0</v>
      </c>
      <c r="E32" s="55"/>
      <c r="F32" s="59">
        <f>F14-F31</f>
        <v>0</v>
      </c>
      <c r="G32" s="55"/>
      <c r="H32" s="59">
        <f>H14-H31</f>
        <v>0</v>
      </c>
      <c r="I32" s="55"/>
      <c r="J32" s="59">
        <f>J14-J31</f>
        <v>0</v>
      </c>
      <c r="K32" s="55"/>
      <c r="L32" s="59">
        <f>L14-L31</f>
        <v>0</v>
      </c>
      <c r="M32" s="55"/>
      <c r="N32" s="59">
        <f>N14-N31</f>
        <v>0</v>
      </c>
      <c r="O32" s="55"/>
      <c r="P32" s="59">
        <f>P14-P31</f>
        <v>0</v>
      </c>
      <c r="Q32" s="55"/>
      <c r="R32" s="59">
        <f>R14-R31</f>
        <v>0</v>
      </c>
      <c r="S32" s="55"/>
      <c r="T32" s="59">
        <f>T14-T31</f>
        <v>0</v>
      </c>
      <c r="U32" s="55"/>
      <c r="V32" s="59">
        <f>V14-V31</f>
        <v>0</v>
      </c>
      <c r="W32" s="55"/>
      <c r="X32" s="59">
        <f>X14-X31</f>
        <v>0</v>
      </c>
      <c r="Y32" s="55"/>
      <c r="Z32" s="59">
        <f>Z14-Z31</f>
        <v>0</v>
      </c>
      <c r="AA32" s="55"/>
      <c r="AB32" s="59">
        <f>AB14-AB31</f>
        <v>0</v>
      </c>
      <c r="AC32" s="55"/>
      <c r="AD32" s="59">
        <f>AD14-AD31</f>
        <v>0</v>
      </c>
      <c r="AE32" s="55"/>
      <c r="AF32" s="59">
        <f>AF14-AF31</f>
        <v>0</v>
      </c>
      <c r="AG32" s="55"/>
      <c r="AH32" s="59">
        <f>AH14-AH31</f>
        <v>0</v>
      </c>
      <c r="AI32" s="55"/>
      <c r="AJ32" s="59">
        <f>AJ14-AJ31</f>
        <v>0</v>
      </c>
      <c r="AK32" s="55"/>
      <c r="AL32" s="59">
        <f>AL14-AL31</f>
        <v>0</v>
      </c>
      <c r="AM32" s="55"/>
      <c r="AN32" s="59">
        <f>AN14-AN31</f>
        <v>0</v>
      </c>
      <c r="AO32" s="55"/>
      <c r="AP32" s="59">
        <f>AP14-AP31</f>
        <v>0</v>
      </c>
      <c r="AQ32" s="55"/>
      <c r="AR32" s="59">
        <f>AR14-AR31</f>
        <v>0</v>
      </c>
      <c r="AS32" s="55"/>
      <c r="AT32" s="59">
        <f>AT14-AT31</f>
        <v>0</v>
      </c>
      <c r="AU32" s="55"/>
      <c r="AV32" s="59">
        <f>AV14-AV31</f>
        <v>0</v>
      </c>
      <c r="AW32" s="55"/>
      <c r="AX32" s="59">
        <f>AX14-AX31</f>
        <v>0</v>
      </c>
      <c r="AY32" s="55"/>
      <c r="AZ32" s="59">
        <f>AZ14-AZ31</f>
        <v>0</v>
      </c>
      <c r="BA32" s="55"/>
      <c r="BB32" s="59">
        <f>BB14-BB31</f>
        <v>0</v>
      </c>
      <c r="BC32" s="55"/>
      <c r="BD32" s="59">
        <f>BD14-BD31</f>
        <v>0</v>
      </c>
      <c r="BE32" s="55"/>
      <c r="BF32" s="59">
        <f>BF14-BF31</f>
        <v>0.19999999995343387</v>
      </c>
      <c r="BG32" s="55"/>
      <c r="BH32" s="59">
        <f>BH14-BH31</f>
        <v>0</v>
      </c>
      <c r="BI32" s="55"/>
      <c r="BJ32" s="59">
        <f>BJ14-BJ31</f>
        <v>-53232.140000000014</v>
      </c>
      <c r="BK32" s="55"/>
      <c r="BL32" s="119"/>
      <c r="BM32" s="59">
        <f>BM14-BM31</f>
        <v>0</v>
      </c>
      <c r="BN32" s="55"/>
      <c r="BO32" s="59">
        <f>BO14-BO31</f>
        <v>0</v>
      </c>
      <c r="BP32" s="55"/>
      <c r="BQ32" s="59">
        <f>BQ14-BQ31</f>
        <v>0</v>
      </c>
      <c r="BR32" s="55"/>
      <c r="BS32" s="59">
        <f>BS14-BS31</f>
        <v>0</v>
      </c>
      <c r="BT32" s="55"/>
      <c r="BU32" s="59">
        <f>BU14-BU31</f>
        <v>0</v>
      </c>
      <c r="BV32" s="55"/>
      <c r="BW32" s="59">
        <f>BW14-BW31</f>
        <v>0</v>
      </c>
      <c r="BX32" s="55"/>
      <c r="BY32" s="59">
        <f>BY14-BY31</f>
        <v>0</v>
      </c>
      <c r="BZ32" s="55"/>
      <c r="CA32" s="59">
        <f>CA14-CA31</f>
        <v>0</v>
      </c>
      <c r="CB32" s="55"/>
      <c r="CC32" s="59">
        <f>CC14-CC31</f>
        <v>0</v>
      </c>
      <c r="CD32" s="55"/>
      <c r="CE32" s="59">
        <f>CE14-CE31</f>
        <v>0</v>
      </c>
      <c r="CF32" s="55"/>
      <c r="CG32" s="59">
        <f>CG14-CG31</f>
        <v>0</v>
      </c>
      <c r="CH32" s="55"/>
      <c r="CI32" s="59">
        <f>CI14-CI31</f>
        <v>0</v>
      </c>
      <c r="CJ32" s="55"/>
      <c r="CK32" s="59">
        <f>CK14-CK31</f>
        <v>0</v>
      </c>
      <c r="CL32" s="55"/>
      <c r="CM32" s="59">
        <f>CM14-CM31</f>
        <v>0</v>
      </c>
      <c r="CN32" s="55"/>
      <c r="CO32" s="59">
        <f>CO14-CO31</f>
        <v>0</v>
      </c>
      <c r="CP32" s="55"/>
      <c r="CQ32" s="59">
        <f>CQ14-CQ31</f>
        <v>0</v>
      </c>
      <c r="CR32" s="55"/>
      <c r="CS32" s="59">
        <f>CS14-CS31</f>
        <v>0</v>
      </c>
      <c r="CT32" s="55"/>
      <c r="CU32" s="59">
        <f>CU14-CU31</f>
        <v>0</v>
      </c>
      <c r="CV32" s="55"/>
      <c r="CW32" s="59">
        <f>CW14-CW31</f>
        <v>0</v>
      </c>
      <c r="CX32" s="55"/>
      <c r="CY32" s="59">
        <f>CY14-CY31</f>
        <v>0</v>
      </c>
      <c r="CZ32" s="55"/>
      <c r="DA32" s="59">
        <f>DA14-DA31</f>
        <v>0</v>
      </c>
      <c r="DB32" s="55"/>
      <c r="DC32" s="59">
        <f>DC14-DC31</f>
        <v>0</v>
      </c>
      <c r="DD32" s="55"/>
      <c r="DE32" s="59">
        <f>DE14-DE31</f>
        <v>0</v>
      </c>
      <c r="DF32" s="55"/>
      <c r="DG32" s="59">
        <f>DG14-DG31</f>
        <v>0</v>
      </c>
      <c r="DH32" s="55"/>
      <c r="DI32" s="59">
        <f>DI14-DI31</f>
        <v>0</v>
      </c>
      <c r="DJ32" s="55"/>
      <c r="DK32" s="59">
        <f>DK14-DK31</f>
        <v>0</v>
      </c>
      <c r="DL32" s="55"/>
      <c r="DM32" s="59">
        <f>DM14-DM31</f>
        <v>0</v>
      </c>
      <c r="DN32" s="55"/>
      <c r="DO32" s="59">
        <f>DO14-DO31</f>
        <v>0</v>
      </c>
      <c r="DP32" s="55"/>
      <c r="DQ32" s="59">
        <f>DQ14-DQ31</f>
        <v>0</v>
      </c>
      <c r="DR32" s="55"/>
      <c r="DS32" s="59">
        <f>DS14-DS31</f>
        <v>0</v>
      </c>
      <c r="DT32" s="55"/>
      <c r="DU32" s="59">
        <f>DU14-DU31</f>
        <v>0</v>
      </c>
      <c r="DV32" s="55"/>
      <c r="DW32" s="59">
        <f>DW14-DW31</f>
        <v>2000</v>
      </c>
      <c r="DX32" s="55"/>
      <c r="DY32" s="59">
        <f>DY14-DY31</f>
        <v>0</v>
      </c>
      <c r="DZ32" s="55"/>
      <c r="EA32" s="59">
        <f>EA14-EA31</f>
        <v>0</v>
      </c>
      <c r="EB32" s="55"/>
      <c r="EC32" s="59">
        <f>EC14-EC31</f>
        <v>0</v>
      </c>
      <c r="ED32" s="55"/>
      <c r="EE32" s="59">
        <f>EE14-EE31</f>
        <v>0</v>
      </c>
      <c r="EF32" s="55"/>
      <c r="EG32" s="59">
        <f>EG14-EG31</f>
        <v>0</v>
      </c>
      <c r="EH32" s="55"/>
      <c r="EI32" s="59">
        <f>EI14-EI31</f>
        <v>0</v>
      </c>
      <c r="EJ32" s="55"/>
      <c r="EK32" s="59">
        <f>EK14-EK31</f>
        <v>0</v>
      </c>
      <c r="EL32" s="55"/>
      <c r="EM32" s="59">
        <f>EM14-EM31</f>
        <v>0</v>
      </c>
      <c r="EN32" s="55"/>
      <c r="EO32" s="59">
        <f>EO14-EO31</f>
        <v>0</v>
      </c>
      <c r="EP32" s="55"/>
      <c r="EQ32" s="59">
        <f>EQ14-EQ31</f>
        <v>0</v>
      </c>
      <c r="ER32" s="55"/>
      <c r="ES32" s="59">
        <f>ES14-ES31</f>
        <v>0</v>
      </c>
      <c r="ET32" s="55"/>
      <c r="EU32" s="59">
        <f>EU14-EU31</f>
        <v>0</v>
      </c>
      <c r="EV32" s="55"/>
      <c r="EW32" s="59">
        <f>EW14-EW31</f>
        <v>10000</v>
      </c>
      <c r="EX32" s="55"/>
      <c r="EY32" s="59">
        <f>EY14-EY31</f>
        <v>0</v>
      </c>
      <c r="EZ32" s="55"/>
      <c r="FA32" s="59">
        <f>FA14-FA31</f>
        <v>0</v>
      </c>
      <c r="FB32" s="55"/>
      <c r="FC32" s="59">
        <f>FC14-FC31</f>
        <v>0</v>
      </c>
      <c r="FD32" s="55"/>
      <c r="FE32" s="59">
        <f>FE14-FE31</f>
        <v>0</v>
      </c>
      <c r="FF32" s="55"/>
      <c r="FG32" s="59">
        <f>FG14-FG31</f>
        <v>0</v>
      </c>
      <c r="FH32" s="55"/>
      <c r="FI32" s="59">
        <f>FI14-FI31</f>
        <v>0</v>
      </c>
      <c r="FJ32" s="55"/>
      <c r="FK32" s="59">
        <f>FK14-FK31</f>
        <v>0</v>
      </c>
      <c r="FL32" s="55"/>
    </row>
    <row r="33" spans="2:168" ht="14" customHeight="1" x14ac:dyDescent="0.15">
      <c r="B33" s="60" t="s">
        <v>22</v>
      </c>
      <c r="C33" s="117"/>
      <c r="D33" s="81">
        <f>+D14-D22</f>
        <v>281351.53000000003</v>
      </c>
      <c r="E33" s="40">
        <f>+D33/D$16</f>
        <v>1</v>
      </c>
      <c r="F33" s="81">
        <f>+F14-F22</f>
        <v>308166.43999999994</v>
      </c>
      <c r="G33" s="40">
        <f>+F33/F$16</f>
        <v>1</v>
      </c>
      <c r="H33" s="81">
        <f>+H14-H22</f>
        <v>290445.10000000003</v>
      </c>
      <c r="I33" s="40">
        <f>+H33/H$16</f>
        <v>1</v>
      </c>
      <c r="J33" s="81">
        <f>+J14-J22</f>
        <v>250168.81000000003</v>
      </c>
      <c r="K33" s="40">
        <f>+J33/J$16</f>
        <v>1</v>
      </c>
      <c r="L33" s="81">
        <f>+L14-L22</f>
        <v>226602.21</v>
      </c>
      <c r="M33" s="40">
        <f>+L33/L$16</f>
        <v>1</v>
      </c>
      <c r="N33" s="81">
        <f>+N14-N22</f>
        <v>257398.3</v>
      </c>
      <c r="O33" s="40">
        <f>+N33/N$16</f>
        <v>1</v>
      </c>
      <c r="P33" s="81">
        <f>+P14-P22</f>
        <v>268516.01</v>
      </c>
      <c r="Q33" s="40">
        <f>+P33/P$16</f>
        <v>1</v>
      </c>
      <c r="R33" s="81">
        <f>+R14-R22</f>
        <v>223511.69999999998</v>
      </c>
      <c r="S33" s="40">
        <f>+R33/R$16</f>
        <v>1</v>
      </c>
      <c r="T33" s="81">
        <f>+T14-T22</f>
        <v>215082.87</v>
      </c>
      <c r="U33" s="40">
        <f>+T33/T$16</f>
        <v>1</v>
      </c>
      <c r="V33" s="81">
        <f>+V14-V22</f>
        <v>221258.89</v>
      </c>
      <c r="W33" s="40">
        <f>+V33/V$16</f>
        <v>0.95097359666113146</v>
      </c>
      <c r="X33" s="81">
        <f>+X14-X22</f>
        <v>221212.29</v>
      </c>
      <c r="Y33" s="40">
        <f>+X33/X$16</f>
        <v>0.95153571353449506</v>
      </c>
      <c r="Z33" s="81">
        <f>+Z14-Z22</f>
        <v>222616.02000000002</v>
      </c>
      <c r="AA33" s="40">
        <f>+Z33/Z$16</f>
        <v>0.93499037881815394</v>
      </c>
      <c r="AB33" s="81">
        <f>+AB14-AB22</f>
        <v>230423.19</v>
      </c>
      <c r="AC33" s="40">
        <f>+AB33/AB$16</f>
        <v>0.85556402617316873</v>
      </c>
      <c r="AD33" s="81">
        <f>+AD14-AD22</f>
        <v>229977.13999999998</v>
      </c>
      <c r="AE33" s="40">
        <f>+AD33/AD$16</f>
        <v>0.85960252588286867</v>
      </c>
      <c r="AF33" s="81">
        <f>+AF14-AF22</f>
        <v>239534.58000000002</v>
      </c>
      <c r="AG33" s="40">
        <f>+AF33/AF$16</f>
        <v>0.97463419874052315</v>
      </c>
      <c r="AH33" s="81">
        <f>+AH14-AH22</f>
        <v>243108.47999999998</v>
      </c>
      <c r="AI33" s="40">
        <f>+AH33/AH$16</f>
        <v>0.89029619058807741</v>
      </c>
      <c r="AJ33" s="81">
        <f>+AJ14-AJ22</f>
        <v>220020.51</v>
      </c>
      <c r="AK33" s="40">
        <f>+AJ33/AJ$16</f>
        <v>0.98523829685194209</v>
      </c>
      <c r="AL33" s="81">
        <f>+AL14-AL22</f>
        <v>226941.31999999998</v>
      </c>
      <c r="AM33" s="40">
        <f>+AL33/AL$16</f>
        <v>0.88858718708895879</v>
      </c>
      <c r="AN33" s="81">
        <f>+AN14-AN22</f>
        <v>217456.54</v>
      </c>
      <c r="AO33" s="40">
        <f>+AN33/AN$16</f>
        <v>1</v>
      </c>
      <c r="AP33" s="81">
        <f>+AP14-AP22</f>
        <v>211387.29000000004</v>
      </c>
      <c r="AQ33" s="40">
        <f>+AP33/AP$16</f>
        <v>0.70939212446855326</v>
      </c>
      <c r="AR33" s="81">
        <f>+AR14-AR22</f>
        <v>204620.15000000002</v>
      </c>
      <c r="AS33" s="40">
        <f>+AR33/AR$16</f>
        <v>0.75529238582633718</v>
      </c>
      <c r="AT33" s="81">
        <f>+AT14-AT22</f>
        <v>203986.27000000002</v>
      </c>
      <c r="AU33" s="40">
        <f>+AT33/AT$16</f>
        <v>0.76006611380803701</v>
      </c>
      <c r="AV33" s="81">
        <f>+AV14-AV22</f>
        <v>205383.27000000002</v>
      </c>
      <c r="AW33" s="40">
        <f>+AV33/AV$16</f>
        <v>0.7496625148867947</v>
      </c>
      <c r="AX33" s="81">
        <f>+AX14-AX22</f>
        <v>202200.15999999997</v>
      </c>
      <c r="AY33" s="40">
        <f>+AX33/AX$16</f>
        <v>0.77415796891432775</v>
      </c>
      <c r="AZ33" s="81">
        <f>+AZ14-AZ22</f>
        <v>209349.56999999998</v>
      </c>
      <c r="BA33" s="40">
        <f>+AZ33/AZ$16</f>
        <v>0.73384510385673463</v>
      </c>
      <c r="BB33" s="81">
        <f>+BB14-BB22</f>
        <v>212179.97</v>
      </c>
      <c r="BC33" s="40">
        <f>+BB33/BB$16</f>
        <v>0.71537609391313572</v>
      </c>
      <c r="BD33" s="81">
        <f>+BD14-BD22</f>
        <v>209782.85</v>
      </c>
      <c r="BE33" s="40">
        <f>+BD33/BD$16</f>
        <v>0.73092347187486295</v>
      </c>
      <c r="BF33" s="81">
        <f>+BF14-BF22</f>
        <v>207920.78999999998</v>
      </c>
      <c r="BG33" s="40">
        <f>+BF33/BF$16</f>
        <v>0.74373804066119742</v>
      </c>
      <c r="BH33" s="81">
        <f>+BH14-BH22</f>
        <v>199008.52</v>
      </c>
      <c r="BI33" s="40">
        <f>+BH33/BH$16</f>
        <v>0.81589839933327146</v>
      </c>
      <c r="BJ33" s="81">
        <f>+BJ14-BJ22</f>
        <v>201784.27999999997</v>
      </c>
      <c r="BK33" s="40">
        <f>+BJ33/BJ$16</f>
        <v>0.79125995102589852</v>
      </c>
      <c r="BL33" s="117"/>
      <c r="BM33" s="81">
        <f>+BM14-BM22</f>
        <v>240424.83000000002</v>
      </c>
      <c r="BN33" s="40">
        <f>+BM33/BM$16</f>
        <v>1</v>
      </c>
      <c r="BO33" s="81">
        <f>+BO14-BO22</f>
        <v>238663.79</v>
      </c>
      <c r="BP33" s="40">
        <f>+BO33/BO$16</f>
        <v>1</v>
      </c>
      <c r="BQ33" s="81">
        <f>+BQ14-BQ22</f>
        <v>282754.21999999997</v>
      </c>
      <c r="BR33" s="40">
        <f>+BQ33/BQ$16</f>
        <v>1</v>
      </c>
      <c r="BS33" s="81">
        <f>+BS14-BS22</f>
        <v>235914.61000000002</v>
      </c>
      <c r="BT33" s="40">
        <f>+BS33/BS$16</f>
        <v>1</v>
      </c>
      <c r="BU33" s="81">
        <f>+BU14-BU22</f>
        <v>240664.20999999996</v>
      </c>
      <c r="BV33" s="40">
        <f>+BU33/BU$16</f>
        <v>1</v>
      </c>
      <c r="BW33" s="81">
        <f>+BW14-BW22</f>
        <v>229952.39</v>
      </c>
      <c r="BX33" s="40">
        <f>+BW33/BW$16</f>
        <v>1</v>
      </c>
      <c r="BY33" s="81">
        <f>+BY14-BY22</f>
        <v>253069.25</v>
      </c>
      <c r="BZ33" s="40">
        <f>+BY33/BY$16</f>
        <v>1</v>
      </c>
      <c r="CA33" s="81">
        <f>+CA14-CA22</f>
        <v>258104.49000000002</v>
      </c>
      <c r="CB33" s="40">
        <f>+CA33/CA$16</f>
        <v>1</v>
      </c>
      <c r="CC33" s="81">
        <f>+CC14-CC22</f>
        <v>242487.22999999998</v>
      </c>
      <c r="CD33" s="40">
        <f>+CC33/CC$16</f>
        <v>1</v>
      </c>
      <c r="CE33" s="81">
        <f>+CE14-CE22</f>
        <v>241278.37</v>
      </c>
      <c r="CF33" s="40">
        <f>+CE33/CE$16</f>
        <v>1</v>
      </c>
      <c r="CG33" s="81">
        <f>+CG14-CG22</f>
        <v>218724.27000000002</v>
      </c>
      <c r="CH33" s="40">
        <f>+CG33/CG$16</f>
        <v>1</v>
      </c>
      <c r="CI33" s="81">
        <f>+CI14-CI22</f>
        <v>241631.32</v>
      </c>
      <c r="CJ33" s="40">
        <f>+CI33/CI$16</f>
        <v>1</v>
      </c>
      <c r="CK33" s="81">
        <f>+CK14-CK22</f>
        <v>190063.38999999998</v>
      </c>
      <c r="CL33" s="40">
        <f>+CK33/CK$16</f>
        <v>1</v>
      </c>
      <c r="CM33" s="81">
        <f>+CM14-CM22</f>
        <v>174227.99</v>
      </c>
      <c r="CN33" s="40">
        <f>+CM33/CM$16</f>
        <v>1</v>
      </c>
      <c r="CO33" s="81">
        <f>+CO14-CO22</f>
        <v>182034.17</v>
      </c>
      <c r="CP33" s="40">
        <f>+CO33/CO$16</f>
        <v>1</v>
      </c>
      <c r="CQ33" s="81">
        <f>+CQ14-CQ22</f>
        <v>188226.81999999998</v>
      </c>
      <c r="CR33" s="40">
        <f>+CQ33/CQ$16</f>
        <v>1</v>
      </c>
      <c r="CS33" s="81">
        <f>+CS14-CS22</f>
        <v>203254.57</v>
      </c>
      <c r="CT33" s="40">
        <f>+CS33/CS$16</f>
        <v>1</v>
      </c>
      <c r="CU33" s="81">
        <f>+CU14-CU22</f>
        <v>190593.61</v>
      </c>
      <c r="CV33" s="40">
        <f>+CU33/CU$16</f>
        <v>1</v>
      </c>
      <c r="CW33" s="81">
        <f>+CW14-CW22</f>
        <v>181901.05</v>
      </c>
      <c r="CX33" s="40">
        <f>+CW33/CW$16</f>
        <v>1</v>
      </c>
      <c r="CY33" s="81">
        <f>+CY14-CY22</f>
        <v>164747.43</v>
      </c>
      <c r="CZ33" s="40">
        <f>+CY33/CY$16</f>
        <v>1</v>
      </c>
      <c r="DA33" s="81">
        <f>+DA14-DA22</f>
        <v>207397</v>
      </c>
      <c r="DB33" s="40">
        <f>+DA33/DA$16</f>
        <v>1</v>
      </c>
      <c r="DC33" s="81">
        <f>+DC14-DC22</f>
        <v>235130.56</v>
      </c>
      <c r="DD33" s="40">
        <f>+DC33/DC$16</f>
        <v>1</v>
      </c>
      <c r="DE33" s="81">
        <f>+DE14-DE22</f>
        <v>175498.04</v>
      </c>
      <c r="DF33" s="40">
        <f>+DE33/DE$16</f>
        <v>1</v>
      </c>
      <c r="DG33" s="81">
        <f>+DG14-DG22</f>
        <v>182410.88999999998</v>
      </c>
      <c r="DH33" s="40">
        <f>+DG33/DG$16</f>
        <v>1</v>
      </c>
      <c r="DI33" s="81">
        <f>+DI14-DI22</f>
        <v>182200.96999999997</v>
      </c>
      <c r="DJ33" s="40">
        <f>+DI33/DI$16</f>
        <v>0.95004718142785494</v>
      </c>
      <c r="DK33" s="81">
        <f>+DK14-DK22</f>
        <v>168928.65</v>
      </c>
      <c r="DL33" s="40">
        <f>+DK33/DK$16</f>
        <v>0.94633313287619392</v>
      </c>
      <c r="DM33" s="81">
        <f>+DM14-DM22</f>
        <v>164447.26</v>
      </c>
      <c r="DN33" s="40">
        <f>+DM33/DM$16</f>
        <v>0.94495115305498689</v>
      </c>
      <c r="DO33" s="81">
        <f>+DO14-DO22</f>
        <v>178285.79</v>
      </c>
      <c r="DP33" s="40">
        <f>+DO33/DO$16</f>
        <v>0.94900614954963325</v>
      </c>
      <c r="DQ33" s="81">
        <f>+DQ14-DQ22</f>
        <v>176000.13</v>
      </c>
      <c r="DR33" s="40">
        <f>+DQ33/DQ$16</f>
        <v>0.94837809414186747</v>
      </c>
      <c r="DS33" s="81">
        <f>+DS14-DS22</f>
        <v>174652.43</v>
      </c>
      <c r="DT33" s="40">
        <f>+DS33/DS$16</f>
        <v>0.94800046875569088</v>
      </c>
      <c r="DU33" s="81">
        <f>+DU14-DU22</f>
        <v>175146.13</v>
      </c>
      <c r="DV33" s="40">
        <f>+DU33/DU$16</f>
        <v>0.94813944296889674</v>
      </c>
      <c r="DW33" s="81">
        <f>+DW14-DW22</f>
        <v>174620.88</v>
      </c>
      <c r="DX33" s="40">
        <f>+DW33/DW$16</f>
        <v>0.94799156225529435</v>
      </c>
      <c r="DY33" s="81">
        <f>+DY14-DY22</f>
        <v>168908.13</v>
      </c>
      <c r="DZ33" s="40">
        <f>+DY33/DY$16</f>
        <v>0.94632696303109909</v>
      </c>
      <c r="EA33" s="81">
        <f>+EA14-EA22</f>
        <v>161720.93</v>
      </c>
      <c r="EB33" s="40">
        <f>+EA33/EA$16</f>
        <v>0.94407502632939588</v>
      </c>
      <c r="EC33" s="81">
        <f>+EC14-EC22</f>
        <v>158419.98000000001</v>
      </c>
      <c r="ED33" s="40">
        <f>+EC33/EC$16</f>
        <v>0.94297618368764091</v>
      </c>
      <c r="EE33" s="81">
        <f>+EE14-EE22</f>
        <v>155821.82</v>
      </c>
      <c r="EF33" s="40">
        <f>+EE33/EE$16</f>
        <v>0.94208044385485001</v>
      </c>
      <c r="EG33" s="81">
        <f>+EG14-EG22</f>
        <v>118556.49000000002</v>
      </c>
      <c r="EH33" s="40">
        <f>+EG33/EG$16</f>
        <v>0.92523597298474469</v>
      </c>
      <c r="EI33" s="81">
        <f>+EI14-EI22</f>
        <v>163594.02999999997</v>
      </c>
      <c r="EJ33" s="40">
        <f>+EI33/EI$16</f>
        <v>0.94467992689204028</v>
      </c>
      <c r="EK33" s="81">
        <f>+EK14-EK22</f>
        <v>165403.74000000002</v>
      </c>
      <c r="EL33" s="40">
        <f>+EK33/EK$16</f>
        <v>0.9452520559910309</v>
      </c>
      <c r="EM33" s="81">
        <f>+EM14-EM22</f>
        <v>159713.40999999997</v>
      </c>
      <c r="EN33" s="40">
        <f>+EM33/EM$16</f>
        <v>0.94341185519270954</v>
      </c>
      <c r="EO33" s="81">
        <f>+EO14-EO22</f>
        <v>173941.17</v>
      </c>
      <c r="EP33" s="40">
        <f>+EO33/EO$16</f>
        <v>0.9477989378555074</v>
      </c>
      <c r="EQ33" s="58">
        <f>+EQ14-EQ22</f>
        <v>179823.07</v>
      </c>
      <c r="ER33" s="40">
        <f>+EQ33/EQ$16</f>
        <v>0.94942003843971479</v>
      </c>
      <c r="ES33" s="56">
        <f>+ES14-ES22</f>
        <v>198476.32</v>
      </c>
      <c r="ET33" s="42">
        <f>+ES33/ES$16</f>
        <v>0.95395477532237427</v>
      </c>
      <c r="EU33" s="56">
        <f>+EU14-EU22</f>
        <v>142749.28</v>
      </c>
      <c r="EV33" s="42">
        <f>+EU33/EU$16</f>
        <v>0.93710992397521997</v>
      </c>
      <c r="EW33" s="56">
        <f>+EW14-EW22</f>
        <v>181425.5</v>
      </c>
      <c r="EX33" s="42">
        <f>+EW33/EW$16</f>
        <v>0.94984437620906204</v>
      </c>
      <c r="EY33" s="59">
        <f>+EY14-EY22</f>
        <v>177321.28</v>
      </c>
      <c r="EZ33" s="42">
        <f>+EY33/EY$16</f>
        <v>0.94874299416247976</v>
      </c>
      <c r="FA33" s="59">
        <f>+FA14-FA22</f>
        <v>159303.90999999997</v>
      </c>
      <c r="FB33" s="42">
        <f>+FA33/FA$16</f>
        <v>0.94327464351103663</v>
      </c>
      <c r="FC33" s="59">
        <f>+FC14-FC22</f>
        <v>173533.28999999998</v>
      </c>
      <c r="FD33" s="42">
        <f>+FC33/FC$16</f>
        <v>0.94768266137318591</v>
      </c>
      <c r="FE33" s="59">
        <f>+FE14-FE22</f>
        <v>176501.96</v>
      </c>
      <c r="FF33" s="42">
        <f>+FE33/FE$16</f>
        <v>0.99876640986111587</v>
      </c>
      <c r="FG33" s="57">
        <f>+FG14-FG22</f>
        <v>174212.13</v>
      </c>
      <c r="FH33" s="42">
        <f>+FG33/FG$16</f>
        <v>0.9987502159173991</v>
      </c>
      <c r="FI33" s="57">
        <f>+FI14-FI22</f>
        <v>173668.44999999998</v>
      </c>
      <c r="FJ33" s="42">
        <f>+FI33/FI$16</f>
        <v>0.9987463082948671</v>
      </c>
      <c r="FK33" s="57">
        <f>+FK14-FK22</f>
        <v>170507.27999999997</v>
      </c>
      <c r="FL33" s="42">
        <f>+FK33/FK$16</f>
        <v>0.99872309478713406</v>
      </c>
    </row>
    <row r="34" spans="2:168" ht="14" customHeight="1" x14ac:dyDescent="0.15"/>
    <row r="35" spans="2:168" ht="14" customHeight="1" x14ac:dyDescent="0.15">
      <c r="D35" s="15" t="s">
        <v>158</v>
      </c>
      <c r="F35" s="15" t="s">
        <v>158</v>
      </c>
      <c r="H35" s="15" t="s">
        <v>158</v>
      </c>
      <c r="J35" s="15" t="s">
        <v>158</v>
      </c>
      <c r="L35" s="15" t="s">
        <v>158</v>
      </c>
      <c r="N35" s="15" t="s">
        <v>158</v>
      </c>
      <c r="P35" s="15" t="s">
        <v>158</v>
      </c>
    </row>
    <row r="36" spans="2:168" ht="14" customHeight="1" x14ac:dyDescent="0.15"/>
    <row r="37" spans="2:168" ht="14" customHeight="1" x14ac:dyDescent="0.15"/>
    <row r="38" spans="2:168" ht="14" customHeight="1" x14ac:dyDescent="0.15"/>
    <row r="39" spans="2:168" ht="14" customHeight="1" x14ac:dyDescent="0.15"/>
    <row r="40" spans="2:168" ht="14" customHeight="1" x14ac:dyDescent="0.15"/>
    <row r="41" spans="2:168" ht="14" customHeight="1" x14ac:dyDescent="0.15"/>
    <row r="42" spans="2:168" ht="14" customHeight="1" x14ac:dyDescent="0.15"/>
    <row r="43" spans="2:168" ht="14" customHeight="1" x14ac:dyDescent="0.15"/>
    <row r="44" spans="2:168" ht="14" customHeight="1" x14ac:dyDescent="0.15"/>
    <row r="45" spans="2:168" ht="14" customHeight="1" x14ac:dyDescent="0.15"/>
    <row r="46" spans="2:168" ht="14" customHeight="1" x14ac:dyDescent="0.15"/>
    <row r="47" spans="2:168" ht="14" customHeight="1" x14ac:dyDescent="0.15"/>
    <row r="48" spans="2:168" ht="14" customHeight="1" x14ac:dyDescent="0.15"/>
    <row r="49" ht="14" customHeight="1" x14ac:dyDescent="0.15"/>
    <row r="50" ht="14" customHeight="1" x14ac:dyDescent="0.15"/>
    <row r="51" ht="14" customHeight="1" x14ac:dyDescent="0.15"/>
    <row r="52" ht="14" customHeight="1" x14ac:dyDescent="0.15"/>
    <row r="53" ht="14" customHeight="1" x14ac:dyDescent="0.15"/>
    <row r="54" ht="14" customHeight="1" x14ac:dyDescent="0.15"/>
    <row r="55" ht="14" customHeight="1" x14ac:dyDescent="0.15"/>
    <row r="56" ht="14" customHeight="1" x14ac:dyDescent="0.15"/>
    <row r="57" ht="14" customHeight="1" x14ac:dyDescent="0.15"/>
    <row r="58" ht="14" customHeight="1" x14ac:dyDescent="0.15"/>
    <row r="59" ht="14" customHeight="1" x14ac:dyDescent="0.15"/>
    <row r="60" ht="14" customHeight="1" x14ac:dyDescent="0.15"/>
    <row r="61" ht="14" customHeight="1" x14ac:dyDescent="0.15"/>
    <row r="62" ht="14" customHeight="1" x14ac:dyDescent="0.15"/>
    <row r="63" ht="14" customHeight="1" x14ac:dyDescent="0.15"/>
    <row r="64" ht="14" customHeight="1" x14ac:dyDescent="0.15"/>
    <row r="65" spans="1:168" ht="14" customHeight="1" x14ac:dyDescent="0.15">
      <c r="B65" s="15" t="s">
        <v>1</v>
      </c>
      <c r="C65" s="120" t="str">
        <f>C1</f>
        <v>YTD thru 1-31-21</v>
      </c>
      <c r="D65" s="17">
        <f>D1</f>
        <v>44651</v>
      </c>
      <c r="F65" s="17">
        <f>F1</f>
        <v>44620</v>
      </c>
      <c r="H65" s="17">
        <f>H1</f>
        <v>44592</v>
      </c>
      <c r="J65" s="17">
        <f>J1</f>
        <v>44561</v>
      </c>
      <c r="L65" s="17">
        <f>L1</f>
        <v>44530</v>
      </c>
      <c r="N65" s="17">
        <f>N1</f>
        <v>44500</v>
      </c>
      <c r="P65" s="17">
        <f>P1</f>
        <v>44469</v>
      </c>
      <c r="R65" s="17">
        <f>R1</f>
        <v>44439</v>
      </c>
      <c r="T65" s="17">
        <f>T1</f>
        <v>44408</v>
      </c>
      <c r="V65" s="17">
        <f>V1</f>
        <v>44377</v>
      </c>
      <c r="X65" s="17">
        <f>X1</f>
        <v>44347</v>
      </c>
      <c r="Z65" s="17">
        <f>Z1</f>
        <v>44316</v>
      </c>
      <c r="AB65" s="17">
        <f>AB1</f>
        <v>44286</v>
      </c>
      <c r="AD65" s="17">
        <f>AD1</f>
        <v>44255</v>
      </c>
      <c r="AF65" s="17">
        <f>AF1</f>
        <v>44227</v>
      </c>
      <c r="AH65" s="17">
        <f>AH1</f>
        <v>44196</v>
      </c>
      <c r="AJ65" s="17">
        <f>AJ1</f>
        <v>44165</v>
      </c>
      <c r="AL65" s="17">
        <f>AL1</f>
        <v>44135</v>
      </c>
      <c r="AN65" s="17">
        <f>AN1</f>
        <v>44104</v>
      </c>
      <c r="AP65" s="17">
        <f>AP1</f>
        <v>44074</v>
      </c>
      <c r="AR65" s="17">
        <f>AR1</f>
        <v>44043</v>
      </c>
      <c r="AT65" s="17">
        <f>AT1</f>
        <v>44012</v>
      </c>
      <c r="AV65" s="17">
        <f>AV1</f>
        <v>43982</v>
      </c>
      <c r="AX65" s="17">
        <f>AX1</f>
        <v>43951</v>
      </c>
      <c r="AZ65" s="17">
        <f>AZ1</f>
        <v>43921</v>
      </c>
      <c r="BB65" s="17">
        <f>BB1</f>
        <v>43890</v>
      </c>
      <c r="BD65" s="17">
        <f>BD1</f>
        <v>43861</v>
      </c>
      <c r="BF65" s="17">
        <f>BF1</f>
        <v>43830</v>
      </c>
      <c r="BH65" s="17">
        <f>BH1</f>
        <v>43799</v>
      </c>
      <c r="BJ65" s="17">
        <f>BJ1</f>
        <v>43769</v>
      </c>
      <c r="BL65" s="120" t="str">
        <f>BL1</f>
        <v>YTD thru 9-30-19</v>
      </c>
      <c r="BM65" s="17">
        <f>BM1</f>
        <v>43738</v>
      </c>
      <c r="BO65" s="17">
        <f>BO1</f>
        <v>43707</v>
      </c>
      <c r="BQ65" s="17">
        <f>BQ1</f>
        <v>43677</v>
      </c>
      <c r="BS65" s="17">
        <f>BS1</f>
        <v>43646</v>
      </c>
      <c r="BU65" s="17">
        <f>BU1</f>
        <v>43616</v>
      </c>
      <c r="BW65" s="17">
        <f>BW1</f>
        <v>43585</v>
      </c>
      <c r="BY65" s="17">
        <f>BY1</f>
        <v>43555</v>
      </c>
      <c r="CA65" s="17">
        <f>CA1</f>
        <v>43524</v>
      </c>
      <c r="CC65" s="17">
        <f>CC1</f>
        <v>43496</v>
      </c>
      <c r="CE65" s="17">
        <f>CE1</f>
        <v>43465</v>
      </c>
      <c r="CG65" s="17">
        <f>CG1</f>
        <v>43434</v>
      </c>
      <c r="CI65" s="17">
        <f>CI1</f>
        <v>43404</v>
      </c>
      <c r="CK65" s="17">
        <f>CK1</f>
        <v>43373</v>
      </c>
      <c r="CM65" s="17">
        <f>CM1</f>
        <v>43343</v>
      </c>
      <c r="CO65" s="17">
        <f>CO1</f>
        <v>43312</v>
      </c>
      <c r="CQ65" s="17">
        <f>CQ1</f>
        <v>43281</v>
      </c>
      <c r="CS65" s="17">
        <f>CS1</f>
        <v>43251</v>
      </c>
      <c r="CU65" s="17">
        <f>CU1</f>
        <v>43220</v>
      </c>
      <c r="CW65" s="17">
        <f>CW1</f>
        <v>43190</v>
      </c>
      <c r="CY65" s="17">
        <f>CY1</f>
        <v>43159</v>
      </c>
      <c r="DA65" s="17">
        <f>DA1</f>
        <v>43131</v>
      </c>
      <c r="DC65" s="17">
        <f>DC1</f>
        <v>43100</v>
      </c>
      <c r="DE65" s="17">
        <f>DE1</f>
        <v>43069</v>
      </c>
      <c r="DG65" s="17">
        <f>DG1</f>
        <v>43039</v>
      </c>
      <c r="DI65" s="17">
        <f>DI1</f>
        <v>43008</v>
      </c>
      <c r="DK65" s="17">
        <f>DK1</f>
        <v>42977</v>
      </c>
      <c r="DM65" s="17">
        <f>DM1</f>
        <v>42947</v>
      </c>
      <c r="DO65" s="17">
        <f>DO1</f>
        <v>42916</v>
      </c>
      <c r="DQ65" s="17">
        <f>DQ1</f>
        <v>42886</v>
      </c>
      <c r="DS65" s="17">
        <f>DS1</f>
        <v>42855</v>
      </c>
      <c r="DU65" s="17">
        <f>DU1</f>
        <v>42825</v>
      </c>
      <c r="DW65" s="17">
        <f>DW1</f>
        <v>42794</v>
      </c>
      <c r="DY65" s="17">
        <f>DY1</f>
        <v>42766</v>
      </c>
      <c r="EA65" s="17">
        <f>EA1</f>
        <v>42735</v>
      </c>
      <c r="EC65" s="17">
        <f>EC1</f>
        <v>42704</v>
      </c>
      <c r="EE65" s="17">
        <f>EE1</f>
        <v>42674</v>
      </c>
      <c r="EG65" s="17">
        <f>EG1</f>
        <v>42643</v>
      </c>
      <c r="EI65" s="17">
        <f>EI1</f>
        <v>42613</v>
      </c>
      <c r="EK65" s="17">
        <f>EK1</f>
        <v>42582</v>
      </c>
      <c r="EM65" s="17">
        <f>EM1</f>
        <v>42551</v>
      </c>
      <c r="EO65" s="17">
        <f>EO1</f>
        <v>42521</v>
      </c>
      <c r="EQ65" s="17">
        <f>EQ1</f>
        <v>42490</v>
      </c>
      <c r="ES65" s="17">
        <f>ES1</f>
        <v>42460</v>
      </c>
      <c r="EU65" s="17">
        <f>EU1</f>
        <v>42428</v>
      </c>
      <c r="EW65" s="17">
        <f>EW1</f>
        <v>42400</v>
      </c>
      <c r="EY65" s="17">
        <f>EY1</f>
        <v>42369</v>
      </c>
      <c r="FA65" s="17">
        <f>FA1</f>
        <v>42338</v>
      </c>
      <c r="FC65" s="17">
        <f>FC1</f>
        <v>42308</v>
      </c>
      <c r="FE65" s="17">
        <f>FE1</f>
        <v>42277</v>
      </c>
      <c r="FG65" s="17">
        <f>FG1</f>
        <v>42247</v>
      </c>
      <c r="FI65" s="17">
        <f>FI1</f>
        <v>42216</v>
      </c>
      <c r="FK65" s="17">
        <f>FK1</f>
        <v>42185</v>
      </c>
    </row>
    <row r="66" spans="1:168" ht="14" customHeight="1" x14ac:dyDescent="0.15">
      <c r="B66" s="15" t="s">
        <v>2</v>
      </c>
      <c r="D66" s="19">
        <f>D2</f>
        <v>6</v>
      </c>
      <c r="F66" s="19">
        <f>F2</f>
        <v>5</v>
      </c>
      <c r="H66" s="19">
        <f>H2</f>
        <v>4</v>
      </c>
      <c r="J66" s="19">
        <f>J2</f>
        <v>3</v>
      </c>
      <c r="L66" s="19">
        <f>L2</f>
        <v>2</v>
      </c>
      <c r="N66" s="19">
        <f>N2</f>
        <v>1</v>
      </c>
      <c r="P66" s="19">
        <f>P2</f>
        <v>12</v>
      </c>
      <c r="R66" s="19">
        <f>R2</f>
        <v>11</v>
      </c>
      <c r="T66" s="19">
        <f>T2</f>
        <v>10</v>
      </c>
      <c r="V66" s="19">
        <f>V2</f>
        <v>9</v>
      </c>
      <c r="X66" s="19">
        <f>X2</f>
        <v>8</v>
      </c>
      <c r="Z66" s="19">
        <f>Z2</f>
        <v>7</v>
      </c>
      <c r="AB66" s="19">
        <f>AB2</f>
        <v>6</v>
      </c>
      <c r="AD66" s="19">
        <f>AD2</f>
        <v>5</v>
      </c>
      <c r="AF66" s="19">
        <f>AF2</f>
        <v>4</v>
      </c>
      <c r="AH66" s="19">
        <f>AH2</f>
        <v>3</v>
      </c>
      <c r="AJ66" s="19">
        <f>AJ2</f>
        <v>2</v>
      </c>
      <c r="AL66" s="19">
        <f>AL2</f>
        <v>1</v>
      </c>
      <c r="AN66" s="19">
        <f>AN2</f>
        <v>12</v>
      </c>
      <c r="AP66" s="19">
        <f>AP2</f>
        <v>11</v>
      </c>
      <c r="AR66" s="19">
        <f>AR2</f>
        <v>10</v>
      </c>
      <c r="AT66" s="19">
        <f>AT2</f>
        <v>9</v>
      </c>
      <c r="AV66" s="19">
        <f>AV2</f>
        <v>8</v>
      </c>
      <c r="AX66" s="19">
        <f>AX2</f>
        <v>7</v>
      </c>
      <c r="AZ66" s="19">
        <f>AZ2</f>
        <v>6</v>
      </c>
      <c r="BB66" s="19">
        <f>BB2</f>
        <v>5</v>
      </c>
      <c r="BD66" s="19">
        <f>BD2</f>
        <v>4</v>
      </c>
      <c r="BF66" s="19">
        <f>BF2</f>
        <v>3</v>
      </c>
      <c r="BH66" s="19">
        <f>BH2</f>
        <v>2</v>
      </c>
      <c r="BJ66" s="19">
        <f>BJ2</f>
        <v>1</v>
      </c>
      <c r="BM66" s="19">
        <f>BM2</f>
        <v>12</v>
      </c>
      <c r="BO66" s="19">
        <f>BO2</f>
        <v>11</v>
      </c>
      <c r="BQ66" s="19">
        <f>BQ2</f>
        <v>10</v>
      </c>
      <c r="BS66" s="19">
        <f>BS2</f>
        <v>9</v>
      </c>
      <c r="BU66" s="19">
        <f>BU2</f>
        <v>8</v>
      </c>
      <c r="BW66" s="19">
        <f>BW2</f>
        <v>7</v>
      </c>
      <c r="BY66" s="19">
        <f>BY2</f>
        <v>6</v>
      </c>
      <c r="CA66" s="19">
        <f>CA2</f>
        <v>5</v>
      </c>
      <c r="CC66" s="19">
        <f>CC2</f>
        <v>4</v>
      </c>
      <c r="CE66" s="19">
        <f>CE2</f>
        <v>3</v>
      </c>
      <c r="CG66" s="19">
        <f>CG2</f>
        <v>2</v>
      </c>
      <c r="CI66" s="19">
        <f>CI2</f>
        <v>1</v>
      </c>
      <c r="CK66" s="19">
        <f>CK2</f>
        <v>12</v>
      </c>
      <c r="CM66" s="19">
        <f>CM2</f>
        <v>11</v>
      </c>
      <c r="CO66" s="19">
        <f>CO2</f>
        <v>10</v>
      </c>
      <c r="CQ66" s="19">
        <f>CQ2</f>
        <v>9</v>
      </c>
      <c r="CS66" s="19">
        <f>CS2</f>
        <v>8</v>
      </c>
      <c r="CU66" s="19">
        <f>CU2</f>
        <v>7</v>
      </c>
      <c r="CW66" s="19">
        <f>CW2</f>
        <v>6</v>
      </c>
      <c r="CY66" s="19">
        <f>CY2</f>
        <v>5</v>
      </c>
      <c r="DA66" s="19">
        <f>DA2</f>
        <v>4</v>
      </c>
      <c r="DC66" s="19">
        <f>DC2</f>
        <v>3</v>
      </c>
      <c r="DE66" s="19">
        <f>DE2</f>
        <v>2</v>
      </c>
      <c r="DG66" s="19">
        <f>DG2</f>
        <v>1</v>
      </c>
      <c r="DI66" s="19">
        <f>DI2</f>
        <v>12</v>
      </c>
      <c r="DK66" s="19">
        <f>DK2</f>
        <v>11</v>
      </c>
      <c r="DM66" s="19">
        <f>DM2</f>
        <v>10</v>
      </c>
      <c r="DO66" s="19">
        <f>DO2</f>
        <v>9</v>
      </c>
      <c r="DQ66" s="19">
        <f>DQ2</f>
        <v>8</v>
      </c>
      <c r="DS66" s="19">
        <f>DS2</f>
        <v>7</v>
      </c>
      <c r="DU66" s="19">
        <f>DU2</f>
        <v>6</v>
      </c>
      <c r="DW66" s="19">
        <f>DW2</f>
        <v>5</v>
      </c>
      <c r="DY66" s="19">
        <f>DY2</f>
        <v>4</v>
      </c>
      <c r="EA66" s="19">
        <f>EA2</f>
        <v>3</v>
      </c>
      <c r="EC66" s="19">
        <f>EC2</f>
        <v>2</v>
      </c>
      <c r="EE66" s="19">
        <f>EE2</f>
        <v>1</v>
      </c>
      <c r="EG66" s="19">
        <f>EG2</f>
        <v>12</v>
      </c>
      <c r="EI66" s="19">
        <f>EI2</f>
        <v>11</v>
      </c>
      <c r="EK66" s="19">
        <f>EK2</f>
        <v>10</v>
      </c>
      <c r="EM66" s="19">
        <f>EM2</f>
        <v>9</v>
      </c>
      <c r="EO66" s="19">
        <f>EO2</f>
        <v>8</v>
      </c>
      <c r="EQ66" s="19">
        <f>EQ2</f>
        <v>7</v>
      </c>
      <c r="ES66" s="19">
        <f>ES2</f>
        <v>6</v>
      </c>
      <c r="EU66" s="19">
        <f>EU2</f>
        <v>5</v>
      </c>
      <c r="EW66" s="19">
        <f>EW2</f>
        <v>4</v>
      </c>
      <c r="EY66" s="19">
        <f>EY2</f>
        <v>3</v>
      </c>
      <c r="FA66" s="19">
        <f>FA2</f>
        <v>2</v>
      </c>
      <c r="FC66" s="19">
        <f>FC2</f>
        <v>1</v>
      </c>
      <c r="FE66" s="19">
        <f>FE2</f>
        <v>12</v>
      </c>
      <c r="FG66" s="19">
        <f>FG2</f>
        <v>11</v>
      </c>
      <c r="FI66" s="19">
        <f>FI2</f>
        <v>10</v>
      </c>
      <c r="FK66" s="19">
        <f>FK2</f>
        <v>9</v>
      </c>
    </row>
    <row r="67" spans="1:168" ht="14" customHeight="1" x14ac:dyDescent="0.15">
      <c r="B67" s="15" t="s">
        <v>3</v>
      </c>
      <c r="D67" s="19" t="str">
        <f>D3</f>
        <v>accrual</v>
      </c>
      <c r="F67" s="19" t="str">
        <f>F3</f>
        <v>accrual</v>
      </c>
      <c r="H67" s="19" t="str">
        <f>H3</f>
        <v>accrual</v>
      </c>
      <c r="J67" s="19" t="str">
        <f>J3</f>
        <v>accrual</v>
      </c>
      <c r="L67" s="19" t="str">
        <f>L3</f>
        <v>accrual</v>
      </c>
      <c r="N67" s="19" t="str">
        <f>N3</f>
        <v>accrual</v>
      </c>
      <c r="P67" s="19" t="str">
        <f>P3</f>
        <v>accrual</v>
      </c>
      <c r="R67" s="19" t="str">
        <f>R3</f>
        <v>accrual</v>
      </c>
      <c r="T67" s="19" t="str">
        <f>T3</f>
        <v>accrual</v>
      </c>
      <c r="V67" s="19" t="str">
        <f>V3</f>
        <v>accrual</v>
      </c>
      <c r="X67" s="19" t="str">
        <f>X3</f>
        <v>accrual</v>
      </c>
      <c r="Z67" s="19" t="str">
        <f>Z3</f>
        <v>accrual</v>
      </c>
      <c r="AB67" s="19" t="str">
        <f>AB3</f>
        <v>accrual</v>
      </c>
      <c r="AD67" s="19" t="str">
        <f>AD3</f>
        <v>accrual</v>
      </c>
      <c r="AF67" s="19" t="str">
        <f>AF3</f>
        <v>accrual</v>
      </c>
      <c r="AH67" s="19" t="str">
        <f>AH3</f>
        <v>accrual</v>
      </c>
      <c r="AJ67" s="19" t="str">
        <f>AJ3</f>
        <v>accrual</v>
      </c>
      <c r="AL67" s="19" t="str">
        <f>AL3</f>
        <v>accrual</v>
      </c>
      <c r="AN67" s="19" t="str">
        <f>AN3</f>
        <v>accrual</v>
      </c>
      <c r="AP67" s="19" t="str">
        <f>AP3</f>
        <v>accrual</v>
      </c>
      <c r="AR67" s="19" t="str">
        <f>AR3</f>
        <v>accrual</v>
      </c>
      <c r="AT67" s="19" t="str">
        <f>AT3</f>
        <v>accrual</v>
      </c>
      <c r="AV67" s="19" t="str">
        <f>AV3</f>
        <v>accrual</v>
      </c>
      <c r="AX67" s="19" t="str">
        <f>AX3</f>
        <v>accrual</v>
      </c>
      <c r="AZ67" s="19" t="str">
        <f>AZ3</f>
        <v>accrual</v>
      </c>
      <c r="BB67" s="19" t="str">
        <f>BB3</f>
        <v>accrual</v>
      </c>
      <c r="BD67" s="19" t="str">
        <f>BD3</f>
        <v>accrual</v>
      </c>
      <c r="BF67" s="19" t="str">
        <f>BF3</f>
        <v>accrual</v>
      </c>
      <c r="BH67" s="19" t="str">
        <f>BH3</f>
        <v>accrual</v>
      </c>
      <c r="BJ67" s="19" t="str">
        <f>BJ3</f>
        <v>accrual</v>
      </c>
      <c r="BM67" s="19" t="str">
        <f>BM3</f>
        <v>accrual</v>
      </c>
      <c r="BO67" s="19" t="str">
        <f>BO3</f>
        <v>accrual</v>
      </c>
      <c r="BQ67" s="19" t="str">
        <f>BQ3</f>
        <v>accrual</v>
      </c>
      <c r="BS67" s="19" t="str">
        <f>BS3</f>
        <v>accrual</v>
      </c>
      <c r="BU67" s="19" t="str">
        <f>BU3</f>
        <v>accrual</v>
      </c>
      <c r="BW67" s="19" t="str">
        <f>BW3</f>
        <v>accrual</v>
      </c>
      <c r="BY67" s="19" t="str">
        <f>BY3</f>
        <v>accrual</v>
      </c>
      <c r="CA67" s="19" t="str">
        <f>CA3</f>
        <v>accrual</v>
      </c>
      <c r="CC67" s="19" t="str">
        <f>CC3</f>
        <v>accrual</v>
      </c>
      <c r="CE67" s="19" t="str">
        <f>CE3</f>
        <v>accrual</v>
      </c>
      <c r="CG67" s="19" t="str">
        <f>CG3</f>
        <v>accrual</v>
      </c>
      <c r="CI67" s="19" t="str">
        <f>CI3</f>
        <v>accrual</v>
      </c>
      <c r="CK67" s="19" t="str">
        <f>CK3</f>
        <v>accrual</v>
      </c>
      <c r="CM67" s="19" t="str">
        <f>CM3</f>
        <v>accrual</v>
      </c>
      <c r="CO67" s="19" t="str">
        <f>CO3</f>
        <v>accrual</v>
      </c>
      <c r="CQ67" s="19" t="str">
        <f>CQ3</f>
        <v>accrual</v>
      </c>
      <c r="CS67" s="19" t="str">
        <f>CS3</f>
        <v>accrual</v>
      </c>
      <c r="CU67" s="19" t="str">
        <f>CU3</f>
        <v>accrual</v>
      </c>
      <c r="CW67" s="19" t="str">
        <f>CW3</f>
        <v>accrual</v>
      </c>
      <c r="CY67" s="19" t="str">
        <f>CY3</f>
        <v>accrual</v>
      </c>
      <c r="DA67" s="19" t="str">
        <f>DA3</f>
        <v>accrual</v>
      </c>
      <c r="DC67" s="19" t="str">
        <f>DC3</f>
        <v>accrual</v>
      </c>
      <c r="DE67" s="19" t="str">
        <f>DE3</f>
        <v>accrual</v>
      </c>
      <c r="DG67" s="19" t="str">
        <f>DG3</f>
        <v>accrual</v>
      </c>
      <c r="DI67" s="19" t="str">
        <f>DI3</f>
        <v>accrual</v>
      </c>
      <c r="DK67" s="19" t="str">
        <f>DK3</f>
        <v>accrual</v>
      </c>
      <c r="DM67" s="19" t="str">
        <f>DM3</f>
        <v>accrual</v>
      </c>
      <c r="DO67" s="19" t="str">
        <f>DO3</f>
        <v>accrual</v>
      </c>
      <c r="DQ67" s="19" t="str">
        <f>DQ3</f>
        <v>accrual</v>
      </c>
      <c r="DS67" s="19" t="str">
        <f>DS3</f>
        <v>accrual</v>
      </c>
      <c r="DU67" s="19" t="str">
        <f>DU3</f>
        <v>accrual</v>
      </c>
      <c r="DW67" s="19" t="str">
        <f>DW3</f>
        <v>accrual</v>
      </c>
      <c r="DY67" s="19" t="str">
        <f>DY3</f>
        <v>accrual</v>
      </c>
      <c r="EA67" s="19" t="str">
        <f>EA3</f>
        <v>accrual</v>
      </c>
      <c r="EC67" s="19" t="str">
        <f>EC3</f>
        <v>accrual</v>
      </c>
      <c r="EE67" s="19" t="str">
        <f>EE3</f>
        <v>accrual</v>
      </c>
      <c r="EG67" s="19" t="str">
        <f>EG3</f>
        <v>accrual</v>
      </c>
      <c r="EI67" s="19" t="str">
        <f>EI3</f>
        <v>accrual</v>
      </c>
      <c r="EK67" s="19" t="str">
        <f>EK3</f>
        <v>accrual</v>
      </c>
      <c r="EM67" s="19" t="str">
        <f>EM3</f>
        <v>accrual</v>
      </c>
      <c r="EO67" s="19" t="str">
        <f>EO3</f>
        <v>accrual</v>
      </c>
      <c r="EQ67" s="19" t="str">
        <f>EQ3</f>
        <v>Accrual</v>
      </c>
      <c r="ES67" s="19" t="str">
        <f>ES3</f>
        <v>accrual</v>
      </c>
      <c r="EU67" s="19" t="str">
        <f>EU3</f>
        <v>accrual</v>
      </c>
      <c r="EW67" s="19" t="str">
        <f>EW3</f>
        <v>accrual</v>
      </c>
      <c r="EY67" s="19" t="str">
        <f>EY3</f>
        <v>accrual</v>
      </c>
      <c r="FA67" s="19" t="str">
        <f>FA3</f>
        <v>accrual</v>
      </c>
      <c r="FC67" s="19" t="str">
        <f>FC3</f>
        <v>accrual</v>
      </c>
      <c r="FE67" s="19" t="str">
        <f>FE3</f>
        <v>accrual</v>
      </c>
      <c r="FG67" s="19" t="str">
        <f>FG3</f>
        <v>accrual</v>
      </c>
      <c r="FI67" s="19" t="str">
        <f>FI3</f>
        <v>accrual</v>
      </c>
      <c r="FK67" s="19" t="str">
        <f>FK3</f>
        <v>accrual</v>
      </c>
    </row>
    <row r="68" spans="1:168" ht="14" customHeight="1" x14ac:dyDescent="0.15">
      <c r="B68" s="73" t="s">
        <v>4</v>
      </c>
      <c r="C68" s="121"/>
      <c r="D68" s="61" t="str">
        <f>D4</f>
        <v>internal</v>
      </c>
      <c r="E68" s="62"/>
      <c r="F68" s="61" t="str">
        <f>F4</f>
        <v>internal</v>
      </c>
      <c r="G68" s="62"/>
      <c r="H68" s="61" t="str">
        <f>H4</f>
        <v>internal</v>
      </c>
      <c r="I68" s="62"/>
      <c r="J68" s="61" t="str">
        <f>J4</f>
        <v>internal</v>
      </c>
      <c r="K68" s="62"/>
      <c r="L68" s="61" t="str">
        <f>L4</f>
        <v>internal</v>
      </c>
      <c r="M68" s="62"/>
      <c r="N68" s="61" t="str">
        <f>N4</f>
        <v>internal</v>
      </c>
      <c r="O68" s="62"/>
      <c r="P68" s="61" t="str">
        <f>P4</f>
        <v>internal</v>
      </c>
      <c r="Q68" s="62"/>
      <c r="R68" s="61" t="str">
        <f>R4</f>
        <v>internal</v>
      </c>
      <c r="S68" s="62"/>
      <c r="T68" s="61" t="str">
        <f>T4</f>
        <v>internal</v>
      </c>
      <c r="U68" s="62"/>
      <c r="V68" s="61" t="str">
        <f>V4</f>
        <v>internal</v>
      </c>
      <c r="W68" s="62"/>
      <c r="X68" s="61" t="str">
        <f>X4</f>
        <v>internal</v>
      </c>
      <c r="Y68" s="62"/>
      <c r="Z68" s="61" t="str">
        <f>Z4</f>
        <v>internal</v>
      </c>
      <c r="AA68" s="62"/>
      <c r="AB68" s="61" t="str">
        <f>AB4</f>
        <v>internal</v>
      </c>
      <c r="AC68" s="62"/>
      <c r="AD68" s="61" t="str">
        <f>AD4</f>
        <v>internal</v>
      </c>
      <c r="AE68" s="62"/>
      <c r="AF68" s="61" t="str">
        <f>AF4</f>
        <v>internal</v>
      </c>
      <c r="AG68" s="62"/>
      <c r="AH68" s="61" t="str">
        <f>AH4</f>
        <v>internal</v>
      </c>
      <c r="AI68" s="62"/>
      <c r="AJ68" s="61" t="str">
        <f>AJ4</f>
        <v>internal</v>
      </c>
      <c r="AK68" s="62"/>
      <c r="AL68" s="61" t="str">
        <f>AL4</f>
        <v>internal</v>
      </c>
      <c r="AM68" s="62"/>
      <c r="AN68" s="61" t="str">
        <f>AN4</f>
        <v>internal</v>
      </c>
      <c r="AO68" s="62"/>
      <c r="AP68" s="61" t="str">
        <f>AP4</f>
        <v>internal</v>
      </c>
      <c r="AQ68" s="62"/>
      <c r="AR68" s="61" t="str">
        <f>AR4</f>
        <v>internal</v>
      </c>
      <c r="AS68" s="62"/>
      <c r="AT68" s="61" t="str">
        <f>AT4</f>
        <v>internal</v>
      </c>
      <c r="AU68" s="62"/>
      <c r="AV68" s="61" t="str">
        <f>AV4</f>
        <v>internal</v>
      </c>
      <c r="AW68" s="62"/>
      <c r="AX68" s="61" t="str">
        <f>AX4</f>
        <v>internal</v>
      </c>
      <c r="AY68" s="62"/>
      <c r="AZ68" s="61" t="str">
        <f>AZ4</f>
        <v>internal</v>
      </c>
      <c r="BA68" s="62"/>
      <c r="BB68" s="61" t="str">
        <f>BB4</f>
        <v>internal</v>
      </c>
      <c r="BC68" s="62"/>
      <c r="BD68" s="61" t="str">
        <f>BD4</f>
        <v>internal</v>
      </c>
      <c r="BE68" s="62"/>
      <c r="BF68" s="61" t="str">
        <f>BF4</f>
        <v>internal</v>
      </c>
      <c r="BG68" s="62"/>
      <c r="BH68" s="61" t="str">
        <f>BH4</f>
        <v>internal</v>
      </c>
      <c r="BI68" s="62"/>
      <c r="BJ68" s="61" t="str">
        <f>BJ4</f>
        <v>internal</v>
      </c>
      <c r="BK68" s="62"/>
      <c r="BL68" s="121"/>
      <c r="BM68" s="61" t="str">
        <f>BM4</f>
        <v>internal</v>
      </c>
      <c r="BN68" s="62"/>
      <c r="BO68" s="61" t="str">
        <f>BO4</f>
        <v>internal</v>
      </c>
      <c r="BP68" s="62"/>
      <c r="BQ68" s="61" t="str">
        <f>BQ4</f>
        <v>internal</v>
      </c>
      <c r="BR68" s="62"/>
      <c r="BS68" s="61" t="str">
        <f>BS4</f>
        <v>internal</v>
      </c>
      <c r="BT68" s="62"/>
      <c r="BU68" s="61" t="str">
        <f>BU4</f>
        <v>internal</v>
      </c>
      <c r="BV68" s="62"/>
      <c r="BW68" s="61" t="str">
        <f>BW4</f>
        <v>internal</v>
      </c>
      <c r="BX68" s="62"/>
      <c r="BY68" s="61" t="str">
        <f>BY4</f>
        <v>internal</v>
      </c>
      <c r="BZ68" s="62"/>
      <c r="CA68" s="61" t="str">
        <f>CA4</f>
        <v>internal</v>
      </c>
      <c r="CB68" s="62"/>
      <c r="CC68" s="61" t="str">
        <f>CC4</f>
        <v>internal</v>
      </c>
      <c r="CD68" s="62"/>
      <c r="CE68" s="61" t="str">
        <f>CE4</f>
        <v>internal</v>
      </c>
      <c r="CF68" s="62"/>
      <c r="CG68" s="61" t="str">
        <f>CG4</f>
        <v>internal</v>
      </c>
      <c r="CH68" s="62"/>
      <c r="CI68" s="61" t="str">
        <f>CI4</f>
        <v>internal</v>
      </c>
      <c r="CJ68" s="62"/>
      <c r="CK68" s="61" t="str">
        <f>CK4</f>
        <v>internal</v>
      </c>
      <c r="CL68" s="62"/>
      <c r="CM68" s="61" t="str">
        <f>CM4</f>
        <v>internal</v>
      </c>
      <c r="CN68" s="62"/>
      <c r="CO68" s="61" t="str">
        <f>CO4</f>
        <v>internal</v>
      </c>
      <c r="CP68" s="62"/>
      <c r="CQ68" s="61" t="str">
        <f>CQ4</f>
        <v>internal</v>
      </c>
      <c r="CR68" s="62"/>
      <c r="CS68" s="61" t="str">
        <f>CS4</f>
        <v>internal</v>
      </c>
      <c r="CT68" s="62"/>
      <c r="CU68" s="61" t="str">
        <f>CU4</f>
        <v>internal</v>
      </c>
      <c r="CV68" s="62"/>
      <c r="CW68" s="61" t="str">
        <f>CW4</f>
        <v>internal</v>
      </c>
      <c r="CX68" s="62"/>
      <c r="CY68" s="61" t="str">
        <f>CY4</f>
        <v>internal</v>
      </c>
      <c r="CZ68" s="62"/>
      <c r="DA68" s="61" t="str">
        <f>DA4</f>
        <v>internal</v>
      </c>
      <c r="DB68" s="62"/>
      <c r="DC68" s="61" t="str">
        <f>DC4</f>
        <v>internal</v>
      </c>
      <c r="DD68" s="62"/>
      <c r="DE68" s="61" t="str">
        <f>DE4</f>
        <v>internal</v>
      </c>
      <c r="DF68" s="62"/>
      <c r="DG68" s="61" t="str">
        <f>DG4</f>
        <v>internal</v>
      </c>
      <c r="DH68" s="62"/>
      <c r="DI68" s="61" t="str">
        <f>DI4</f>
        <v>internal</v>
      </c>
      <c r="DJ68" s="62"/>
      <c r="DK68" s="61" t="str">
        <f>DK4</f>
        <v>internal</v>
      </c>
      <c r="DL68" s="62"/>
      <c r="DM68" s="61" t="str">
        <f>DM4</f>
        <v>internal</v>
      </c>
      <c r="DN68" s="62"/>
      <c r="DO68" s="61" t="str">
        <f>DO4</f>
        <v>internal</v>
      </c>
      <c r="DP68" s="62"/>
      <c r="DQ68" s="61" t="str">
        <f>DQ4</f>
        <v>internal</v>
      </c>
      <c r="DR68" s="62"/>
      <c r="DS68" s="61" t="str">
        <f>DS4</f>
        <v>internal</v>
      </c>
      <c r="DT68" s="62"/>
      <c r="DU68" s="61" t="str">
        <f>DU4</f>
        <v>internal</v>
      </c>
      <c r="DV68" s="62"/>
      <c r="DW68" s="61" t="str">
        <f>DW4</f>
        <v>internal</v>
      </c>
      <c r="DX68" s="62"/>
      <c r="DY68" s="61" t="str">
        <f>DY4</f>
        <v>internal</v>
      </c>
      <c r="DZ68" s="62"/>
      <c r="EA68" s="61" t="str">
        <f>EA4</f>
        <v>internal</v>
      </c>
      <c r="EB68" s="62"/>
      <c r="EC68" s="61" t="str">
        <f>EC4</f>
        <v>internal</v>
      </c>
      <c r="ED68" s="62"/>
      <c r="EE68" s="61" t="str">
        <f>EE4</f>
        <v>internal</v>
      </c>
      <c r="EF68" s="62"/>
      <c r="EG68" s="61" t="str">
        <f>EG4</f>
        <v>internal</v>
      </c>
      <c r="EH68" s="62"/>
      <c r="EI68" s="61" t="str">
        <f>EI4</f>
        <v>internal</v>
      </c>
      <c r="EJ68" s="62"/>
      <c r="EK68" s="61" t="str">
        <f>EK4</f>
        <v>internal</v>
      </c>
      <c r="EL68" s="62"/>
      <c r="EM68" s="61" t="str">
        <f>EM4</f>
        <v>internal</v>
      </c>
      <c r="EN68" s="62"/>
      <c r="EO68" s="61" t="str">
        <f>EO4</f>
        <v>internal</v>
      </c>
      <c r="EP68" s="62"/>
      <c r="EQ68" s="61" t="str">
        <f>EQ4</f>
        <v>internal</v>
      </c>
      <c r="ER68" s="62"/>
      <c r="ES68" s="61" t="str">
        <f>ES4</f>
        <v>Internal</v>
      </c>
      <c r="ET68" s="62"/>
      <c r="EU68" s="61" t="str">
        <f>EU4</f>
        <v>internal</v>
      </c>
      <c r="EV68" s="62"/>
      <c r="EW68" s="61" t="str">
        <f>EW4</f>
        <v>internal</v>
      </c>
      <c r="EX68" s="62"/>
      <c r="EY68" s="61" t="str">
        <f>EY4</f>
        <v>internal</v>
      </c>
      <c r="EZ68" s="62"/>
      <c r="FA68" s="61" t="str">
        <f>FA4</f>
        <v>internal</v>
      </c>
      <c r="FB68" s="62"/>
      <c r="FC68" s="61" t="str">
        <f>FC4</f>
        <v>internal</v>
      </c>
      <c r="FD68" s="62"/>
      <c r="FE68" s="61" t="str">
        <f>FE4</f>
        <v>internal</v>
      </c>
      <c r="FF68" s="62"/>
      <c r="FG68" s="61" t="str">
        <f>FG4</f>
        <v>internal</v>
      </c>
      <c r="FH68" s="62"/>
      <c r="FI68" s="61" t="str">
        <f>FI4</f>
        <v>internal</v>
      </c>
      <c r="FJ68" s="62"/>
      <c r="FK68" s="61" t="str">
        <f>FK4</f>
        <v>internal</v>
      </c>
      <c r="FL68" s="62"/>
    </row>
    <row r="69" spans="1:168" ht="14" customHeight="1" x14ac:dyDescent="0.15">
      <c r="A69" s="114">
        <v>4005</v>
      </c>
      <c r="B69" s="60" t="s">
        <v>137</v>
      </c>
      <c r="C69" s="128">
        <f>N69+L69+J69+H69+D69+F69</f>
        <v>0</v>
      </c>
      <c r="D69" s="63"/>
      <c r="E69" s="42">
        <f t="shared" ref="E69:E86" si="86">+D69/D$86</f>
        <v>0</v>
      </c>
      <c r="F69" s="63"/>
      <c r="G69" s="42">
        <f t="shared" ref="G69:G86" si="87">+F69/F$86</f>
        <v>0</v>
      </c>
      <c r="H69" s="63"/>
      <c r="I69" s="42">
        <f t="shared" ref="I69:I86" si="88">+H69/H$86</f>
        <v>0</v>
      </c>
      <c r="J69" s="63"/>
      <c r="K69" s="42">
        <f t="shared" ref="K69:K86" si="89">+J69/J$86</f>
        <v>0</v>
      </c>
      <c r="L69" s="63"/>
      <c r="M69" s="42">
        <f t="shared" ref="M69:M86" si="90">+L69/L$86</f>
        <v>0</v>
      </c>
      <c r="N69" s="63"/>
      <c r="O69" s="42">
        <f t="shared" ref="O69:O86" si="91">+N69/N$86</f>
        <v>0</v>
      </c>
      <c r="P69" s="63"/>
      <c r="Q69" s="42">
        <f t="shared" ref="Q69:Q86" si="92">+P69/P$86</f>
        <v>0</v>
      </c>
      <c r="R69" s="63"/>
      <c r="S69" s="42">
        <f t="shared" ref="S69:S86" si="93">+R69/R$86</f>
        <v>0</v>
      </c>
      <c r="T69" s="63"/>
      <c r="U69" s="42">
        <f t="shared" ref="U69:U86" si="94">+T69/T$86</f>
        <v>0</v>
      </c>
      <c r="V69" s="63"/>
      <c r="W69" s="42">
        <f t="shared" ref="W69:W86" si="95">+V69/V$86</f>
        <v>0</v>
      </c>
      <c r="X69" s="63"/>
      <c r="Y69" s="42">
        <f t="shared" ref="Y69:Y86" si="96">+X69/X$86</f>
        <v>0</v>
      </c>
      <c r="Z69" s="63"/>
      <c r="AA69" s="42">
        <f t="shared" ref="AA69:AA86" si="97">+Z69/Z$86</f>
        <v>0</v>
      </c>
      <c r="AB69" s="63"/>
      <c r="AC69" s="42">
        <f t="shared" ref="AC69:AC86" si="98">+AB69/AB$86</f>
        <v>0</v>
      </c>
      <c r="AD69" s="63"/>
      <c r="AE69" s="42">
        <f t="shared" ref="AE69:AE86" si="99">+AD69/AD$86</f>
        <v>0</v>
      </c>
      <c r="AF69" s="63"/>
      <c r="AG69" s="42">
        <f t="shared" ref="AG69:AG86" si="100">+AF69/AF$86</f>
        <v>0</v>
      </c>
      <c r="AH69" s="63"/>
      <c r="AI69" s="42">
        <f t="shared" ref="AI69:AI86" si="101">+AH69/AH$86</f>
        <v>0</v>
      </c>
      <c r="AJ69" s="63"/>
      <c r="AK69" s="42">
        <f t="shared" ref="AK69:AK86" si="102">+AJ69/AJ$86</f>
        <v>0</v>
      </c>
      <c r="AL69" s="63"/>
      <c r="AM69" s="42">
        <f t="shared" ref="AM69:AM86" si="103">+AL69/AL$86</f>
        <v>0</v>
      </c>
      <c r="AN69" s="63"/>
      <c r="AO69" s="42">
        <f t="shared" ref="AO69:AO86" si="104">+AN69/AN$86</f>
        <v>0</v>
      </c>
      <c r="AP69" s="63"/>
      <c r="AQ69" s="42">
        <f t="shared" ref="AQ69:AQ86" si="105">+AP69/AP$86</f>
        <v>0</v>
      </c>
      <c r="AR69" s="63"/>
      <c r="AS69" s="42">
        <f t="shared" ref="AS69:AS86" si="106">+AR69/AR$86</f>
        <v>0</v>
      </c>
      <c r="AT69" s="63"/>
      <c r="AU69" s="42">
        <f t="shared" ref="AU69:AU86" si="107">+AT69/AT$86</f>
        <v>0</v>
      </c>
      <c r="AV69" s="63"/>
      <c r="AW69" s="42">
        <f t="shared" ref="AW69:AW86" si="108">+AV69/AV$86</f>
        <v>0</v>
      </c>
      <c r="AX69" s="63"/>
      <c r="AY69" s="42">
        <f t="shared" ref="AY69:AY86" si="109">+AX69/AX$86</f>
        <v>0</v>
      </c>
      <c r="AZ69" s="63"/>
      <c r="BA69" s="42">
        <f t="shared" ref="BA69:BA86" si="110">+AZ69/AZ$86</f>
        <v>0</v>
      </c>
      <c r="BB69" s="63"/>
      <c r="BC69" s="42">
        <f t="shared" ref="BC69:BC86" si="111">+BB69/BB$86</f>
        <v>0</v>
      </c>
      <c r="BD69" s="63"/>
      <c r="BE69" s="42">
        <f t="shared" ref="BE69:BE86" si="112">+BD69/BD$86</f>
        <v>0</v>
      </c>
      <c r="BF69" s="63"/>
      <c r="BG69" s="42">
        <f t="shared" ref="BG69:BG86" si="113">+BF69/BF$86</f>
        <v>0</v>
      </c>
      <c r="BH69" s="63"/>
      <c r="BI69" s="42">
        <f t="shared" ref="BI69:BI86" si="114">+BH69/BH$86</f>
        <v>0</v>
      </c>
      <c r="BJ69" s="63"/>
      <c r="BK69" s="42">
        <f t="shared" ref="BK69:BK86" si="115">+BJ69/BJ$86</f>
        <v>0</v>
      </c>
      <c r="BL69" s="122">
        <f t="shared" ref="BL69:BL126" si="116">BM69+BO69+BQ69+BS69+BU69+BW69+BY69+CA69+CC69+CE69+CG69+CI69</f>
        <v>4553</v>
      </c>
      <c r="BM69" s="63"/>
      <c r="BN69" s="42">
        <f t="shared" ref="BN69:BN86" si="117">+BM69/BM$86</f>
        <v>0</v>
      </c>
      <c r="BO69" s="63"/>
      <c r="BP69" s="42">
        <f t="shared" ref="BP69:BP78" si="118">+BO69/BO$86</f>
        <v>0</v>
      </c>
      <c r="BQ69" s="63"/>
      <c r="BR69" s="42">
        <f t="shared" ref="BR69:BR78" si="119">+BQ69/BQ$86</f>
        <v>0</v>
      </c>
      <c r="BS69" s="63"/>
      <c r="BT69" s="42">
        <f t="shared" ref="BT69:BT78" si="120">+BS69/BS$86</f>
        <v>0</v>
      </c>
      <c r="BU69" s="63"/>
      <c r="BV69" s="42">
        <f t="shared" ref="BV69:BV78" si="121">+BU69/BU$86</f>
        <v>0</v>
      </c>
      <c r="BW69" s="63"/>
      <c r="BX69" s="42">
        <f t="shared" ref="BX69:BX78" si="122">+BW69/BW$86</f>
        <v>0</v>
      </c>
      <c r="BY69" s="63"/>
      <c r="BZ69" s="42">
        <f t="shared" ref="BZ69:BZ78" si="123">+BY69/BY$86</f>
        <v>0</v>
      </c>
      <c r="CA69" s="63"/>
      <c r="CB69" s="42">
        <f t="shared" ref="CB69:CB78" si="124">+CA69/CA$86</f>
        <v>0</v>
      </c>
      <c r="CC69" s="63">
        <v>4553</v>
      </c>
      <c r="CD69" s="42">
        <f t="shared" ref="CD69:CD78" si="125">+CC69/CC$86</f>
        <v>5.1224470738597691E-2</v>
      </c>
      <c r="CE69" s="63"/>
      <c r="CF69" s="42"/>
      <c r="CG69" s="63"/>
      <c r="CH69" s="42"/>
      <c r="CI69" s="63"/>
      <c r="CJ69" s="42"/>
      <c r="CK69" s="63"/>
      <c r="CL69" s="42"/>
      <c r="CM69" s="63"/>
      <c r="CN69" s="42"/>
      <c r="CO69" s="63"/>
      <c r="CP69" s="42"/>
      <c r="CQ69" s="63"/>
      <c r="CR69" s="42"/>
      <c r="CS69" s="63"/>
      <c r="CT69" s="42"/>
      <c r="CU69" s="63"/>
      <c r="CV69" s="42"/>
      <c r="CW69" s="63"/>
      <c r="CX69" s="42"/>
      <c r="CY69" s="63"/>
      <c r="CZ69" s="42"/>
      <c r="DA69" s="63"/>
      <c r="DB69" s="42"/>
      <c r="DC69" s="63"/>
      <c r="DD69" s="42"/>
      <c r="DE69" s="63"/>
      <c r="DF69" s="42"/>
      <c r="DG69" s="63"/>
      <c r="DH69" s="42"/>
      <c r="DI69" s="63"/>
      <c r="DJ69" s="42"/>
      <c r="DK69" s="63"/>
      <c r="DL69" s="42"/>
      <c r="DM69" s="63"/>
      <c r="DN69" s="42"/>
      <c r="DO69" s="63"/>
      <c r="DP69" s="42"/>
      <c r="DQ69" s="63"/>
      <c r="DR69" s="42"/>
      <c r="DS69" s="63"/>
      <c r="DT69" s="42"/>
      <c r="DU69" s="63"/>
      <c r="DV69" s="42"/>
      <c r="DW69" s="63"/>
      <c r="DX69" s="42"/>
      <c r="DY69" s="63"/>
      <c r="DZ69" s="42"/>
      <c r="EA69" s="63"/>
      <c r="EB69" s="42"/>
      <c r="EC69" s="63"/>
      <c r="ED69" s="42"/>
      <c r="EE69" s="63"/>
      <c r="EF69" s="42"/>
      <c r="EG69" s="63"/>
      <c r="EH69" s="42"/>
      <c r="EI69" s="63"/>
      <c r="EJ69" s="42"/>
      <c r="EK69" s="63"/>
      <c r="EL69" s="42"/>
      <c r="EM69" s="63"/>
      <c r="EN69" s="42"/>
      <c r="EO69" s="63"/>
      <c r="EP69" s="42"/>
      <c r="EQ69" s="74"/>
      <c r="ER69" s="75"/>
      <c r="ES69" s="63"/>
      <c r="ET69" s="42"/>
      <c r="EU69" s="63"/>
      <c r="EV69" s="42"/>
      <c r="EW69" s="63"/>
      <c r="EX69" s="42"/>
      <c r="EY69" s="43"/>
      <c r="EZ69" s="42"/>
      <c r="FA69" s="43"/>
      <c r="FB69" s="42"/>
      <c r="FC69" s="43"/>
      <c r="FD69" s="42"/>
      <c r="FE69" s="43"/>
      <c r="FF69" s="42"/>
      <c r="FG69" s="43"/>
      <c r="FH69" s="42"/>
      <c r="FI69" s="41"/>
      <c r="FJ69" s="42"/>
      <c r="FK69" s="41"/>
      <c r="FL69" s="42"/>
    </row>
    <row r="70" spans="1:168" ht="14" customHeight="1" x14ac:dyDescent="0.15">
      <c r="A70" s="114">
        <v>4000</v>
      </c>
      <c r="B70" s="60" t="s">
        <v>63</v>
      </c>
      <c r="C70" s="128">
        <f t="shared" ref="C70:C115" si="126">N70+L70+J70+H70+D70+F70</f>
        <v>0</v>
      </c>
      <c r="D70" s="63"/>
      <c r="E70" s="42">
        <f t="shared" si="86"/>
        <v>0</v>
      </c>
      <c r="F70" s="63"/>
      <c r="G70" s="42">
        <f t="shared" si="87"/>
        <v>0</v>
      </c>
      <c r="H70" s="63"/>
      <c r="I70" s="42">
        <f t="shared" si="88"/>
        <v>0</v>
      </c>
      <c r="J70" s="63"/>
      <c r="K70" s="42">
        <f t="shared" si="89"/>
        <v>0</v>
      </c>
      <c r="L70" s="63"/>
      <c r="M70" s="42">
        <f t="shared" si="90"/>
        <v>0</v>
      </c>
      <c r="N70" s="63"/>
      <c r="O70" s="42">
        <f t="shared" si="91"/>
        <v>0</v>
      </c>
      <c r="P70" s="63"/>
      <c r="Q70" s="42">
        <f t="shared" si="92"/>
        <v>0</v>
      </c>
      <c r="R70" s="63"/>
      <c r="S70" s="42">
        <f t="shared" si="93"/>
        <v>0</v>
      </c>
      <c r="T70" s="63"/>
      <c r="U70" s="42">
        <f t="shared" si="94"/>
        <v>0</v>
      </c>
      <c r="V70" s="63"/>
      <c r="W70" s="42">
        <f t="shared" si="95"/>
        <v>0</v>
      </c>
      <c r="X70" s="63"/>
      <c r="Y70" s="42">
        <f t="shared" si="96"/>
        <v>0</v>
      </c>
      <c r="Z70" s="63"/>
      <c r="AA70" s="42">
        <f t="shared" si="97"/>
        <v>0</v>
      </c>
      <c r="AB70" s="63"/>
      <c r="AC70" s="42">
        <f t="shared" si="98"/>
        <v>0</v>
      </c>
      <c r="AD70" s="63"/>
      <c r="AE70" s="42">
        <f t="shared" si="99"/>
        <v>0</v>
      </c>
      <c r="AF70" s="63"/>
      <c r="AG70" s="42">
        <f t="shared" si="100"/>
        <v>0</v>
      </c>
      <c r="AH70" s="63"/>
      <c r="AI70" s="42">
        <f t="shared" si="101"/>
        <v>0</v>
      </c>
      <c r="AJ70" s="63"/>
      <c r="AK70" s="42">
        <f t="shared" si="102"/>
        <v>0</v>
      </c>
      <c r="AL70" s="63"/>
      <c r="AM70" s="42">
        <f t="shared" si="103"/>
        <v>0</v>
      </c>
      <c r="AN70" s="63"/>
      <c r="AO70" s="42">
        <f t="shared" si="104"/>
        <v>0</v>
      </c>
      <c r="AP70" s="63"/>
      <c r="AQ70" s="42">
        <f t="shared" si="105"/>
        <v>0</v>
      </c>
      <c r="AR70" s="63"/>
      <c r="AS70" s="42">
        <f t="shared" si="106"/>
        <v>0</v>
      </c>
      <c r="AT70" s="63"/>
      <c r="AU70" s="42">
        <f t="shared" si="107"/>
        <v>0</v>
      </c>
      <c r="AV70" s="63"/>
      <c r="AW70" s="42">
        <f t="shared" si="108"/>
        <v>0</v>
      </c>
      <c r="AX70" s="63"/>
      <c r="AY70" s="42">
        <f t="shared" si="109"/>
        <v>0</v>
      </c>
      <c r="AZ70" s="63"/>
      <c r="BA70" s="42">
        <f t="shared" si="110"/>
        <v>0</v>
      </c>
      <c r="BB70" s="63"/>
      <c r="BC70" s="42">
        <f t="shared" si="111"/>
        <v>0</v>
      </c>
      <c r="BD70" s="63"/>
      <c r="BE70" s="42">
        <f t="shared" si="112"/>
        <v>0</v>
      </c>
      <c r="BF70" s="63"/>
      <c r="BG70" s="42">
        <f t="shared" si="113"/>
        <v>0</v>
      </c>
      <c r="BH70" s="63"/>
      <c r="BI70" s="42">
        <f t="shared" si="114"/>
        <v>0</v>
      </c>
      <c r="BJ70" s="63"/>
      <c r="BK70" s="42">
        <f t="shared" si="115"/>
        <v>0</v>
      </c>
      <c r="BL70" s="122">
        <f t="shared" si="116"/>
        <v>585.39</v>
      </c>
      <c r="BM70" s="63">
        <v>585.39</v>
      </c>
      <c r="BN70" s="42">
        <f t="shared" si="117"/>
        <v>6.3486365489896657E-3</v>
      </c>
      <c r="BO70" s="63"/>
      <c r="BP70" s="42">
        <f t="shared" si="118"/>
        <v>0</v>
      </c>
      <c r="BQ70" s="63"/>
      <c r="BR70" s="42">
        <f t="shared" si="119"/>
        <v>0</v>
      </c>
      <c r="BS70" s="63"/>
      <c r="BT70" s="42">
        <f t="shared" si="120"/>
        <v>0</v>
      </c>
      <c r="BU70" s="63"/>
      <c r="BV70" s="42">
        <f t="shared" si="121"/>
        <v>0</v>
      </c>
      <c r="BW70" s="63"/>
      <c r="BX70" s="42">
        <f t="shared" si="122"/>
        <v>0</v>
      </c>
      <c r="BY70" s="63"/>
      <c r="BZ70" s="42">
        <f t="shared" si="123"/>
        <v>0</v>
      </c>
      <c r="CA70" s="63"/>
      <c r="CB70" s="42">
        <f t="shared" si="124"/>
        <v>0</v>
      </c>
      <c r="CC70" s="63"/>
      <c r="CD70" s="42">
        <f t="shared" si="125"/>
        <v>0</v>
      </c>
      <c r="CE70" s="63"/>
      <c r="CF70" s="42">
        <f t="shared" ref="CF70:CF78" si="127">+CE70/CE$86</f>
        <v>0</v>
      </c>
      <c r="CG70" s="63"/>
      <c r="CH70" s="42">
        <f t="shared" ref="CH70:CH78" si="128">+CG70/CG$86</f>
        <v>0</v>
      </c>
      <c r="CI70" s="63"/>
      <c r="CJ70" s="42">
        <f t="shared" ref="CJ70:CJ78" si="129">+CI70/CI$86</f>
        <v>0</v>
      </c>
      <c r="CK70" s="63">
        <v>3.3</v>
      </c>
      <c r="CL70" s="42">
        <f t="shared" ref="CL70:CL78" si="130">+CK70/CK$86</f>
        <v>3.3566754509846044E-5</v>
      </c>
      <c r="CM70" s="63"/>
      <c r="CN70" s="42">
        <f t="shared" ref="CN70:CN78" si="131">+CM70/CM$86</f>
        <v>0</v>
      </c>
      <c r="CO70" s="63"/>
      <c r="CP70" s="42">
        <f t="shared" ref="CP70:CP78" si="132">+CO70/CO$86</f>
        <v>0</v>
      </c>
      <c r="CQ70" s="63"/>
      <c r="CR70" s="42">
        <f t="shared" ref="CR70:CR78" si="133">+CQ70/CQ$86</f>
        <v>0</v>
      </c>
      <c r="CS70" s="63"/>
      <c r="CT70" s="42">
        <f t="shared" ref="CT70:CT78" si="134">+CS70/CS$86</f>
        <v>0</v>
      </c>
      <c r="CU70" s="63"/>
      <c r="CV70" s="42">
        <f t="shared" ref="CV70:CV78" si="135">+CU70/CU$86</f>
        <v>0</v>
      </c>
      <c r="CW70" s="63">
        <v>40</v>
      </c>
      <c r="CX70" s="42">
        <f t="shared" ref="CX70:CX78" si="136">+CW70/CW$86</f>
        <v>4.2833903934476119E-4</v>
      </c>
      <c r="CY70" s="63">
        <v>61.25</v>
      </c>
      <c r="CZ70" s="42">
        <f t="shared" ref="CZ70:CZ78" si="137">+CY70/CY$86</f>
        <v>8.4938686056077015E-4</v>
      </c>
      <c r="DA70" s="63"/>
      <c r="DB70" s="42">
        <f t="shared" ref="DB70:DB78" si="138">+DA70/DA$86</f>
        <v>0</v>
      </c>
      <c r="DC70" s="63">
        <v>170.53</v>
      </c>
      <c r="DD70" s="42">
        <f t="shared" ref="DD70:DD78" si="139">+DC70/DC$86</f>
        <v>1.2998425752142973E-3</v>
      </c>
      <c r="DE70" s="63"/>
      <c r="DF70" s="42">
        <f t="shared" ref="DF70:DF78" si="140">+DE70/DE$86</f>
        <v>0</v>
      </c>
      <c r="DG70" s="63"/>
      <c r="DH70" s="42">
        <f t="shared" ref="DH70:DH78" si="141">+DG70/DG$86</f>
        <v>0</v>
      </c>
      <c r="DI70" s="63"/>
      <c r="DJ70" s="42">
        <f t="shared" ref="DJ70:DJ77" si="142">+DI70/DI$86</f>
        <v>0</v>
      </c>
      <c r="DK70" s="63"/>
      <c r="DL70" s="42">
        <f t="shared" ref="DL70:DL77" si="143">+DK70/DK$86</f>
        <v>0</v>
      </c>
      <c r="DM70" s="63"/>
      <c r="DN70" s="42">
        <f t="shared" ref="DN70:DN77" si="144">+DM70/DM$86</f>
        <v>0</v>
      </c>
      <c r="DO70" s="63"/>
      <c r="DP70" s="42">
        <f>+DO70/DO$86</f>
        <v>0</v>
      </c>
      <c r="DQ70" s="63"/>
      <c r="DR70" s="42">
        <f>+DQ70/DQ$86</f>
        <v>0</v>
      </c>
      <c r="DS70" s="63"/>
      <c r="DT70" s="42">
        <f>+DS70/DS$86</f>
        <v>0</v>
      </c>
      <c r="DU70" s="63"/>
      <c r="DV70" s="42">
        <f>+DU70/DU$86</f>
        <v>0</v>
      </c>
      <c r="DW70" s="63"/>
      <c r="DX70" s="42">
        <f>+DW70/DW$86</f>
        <v>0</v>
      </c>
      <c r="DY70" s="63"/>
      <c r="DZ70" s="42">
        <f>+DY70/DY$86</f>
        <v>0</v>
      </c>
      <c r="EA70" s="63"/>
      <c r="EB70" s="42">
        <f>+EA70/EA$86</f>
        <v>0</v>
      </c>
      <c r="EC70" s="63"/>
      <c r="ED70" s="42">
        <f>+EC70/EC$86</f>
        <v>0</v>
      </c>
      <c r="EE70" s="63"/>
      <c r="EF70" s="42">
        <f>+EE70/EE$86</f>
        <v>0</v>
      </c>
      <c r="EG70" s="63"/>
      <c r="EH70" s="42">
        <f>+EG70/EG$86</f>
        <v>0</v>
      </c>
      <c r="EI70" s="63"/>
      <c r="EJ70" s="42">
        <f>+EI70/EI$86</f>
        <v>0</v>
      </c>
      <c r="EK70" s="63"/>
      <c r="EL70" s="42">
        <f>+EK70/EK$86</f>
        <v>0</v>
      </c>
      <c r="EM70" s="63"/>
      <c r="EN70" s="42">
        <f>+EM70/EM$86</f>
        <v>0</v>
      </c>
      <c r="EO70" s="63"/>
      <c r="EP70" s="42">
        <f>+EO70/EO$86</f>
        <v>0</v>
      </c>
      <c r="EQ70" s="74"/>
      <c r="ER70" s="75">
        <f>+EQ70/EQ$86</f>
        <v>0</v>
      </c>
      <c r="ES70" s="63"/>
      <c r="ET70" s="42">
        <f>+ES70/ES$86</f>
        <v>0</v>
      </c>
      <c r="EU70" s="63"/>
      <c r="EV70" s="42">
        <f>+EU70/EU$86</f>
        <v>0</v>
      </c>
      <c r="EW70" s="63"/>
      <c r="EX70" s="42">
        <f>+EW70/EW$86</f>
        <v>0</v>
      </c>
      <c r="EY70" s="43">
        <v>55</v>
      </c>
      <c r="EZ70" s="42">
        <f>+EY70/EY$86</f>
        <v>6.884699681263441E-4</v>
      </c>
      <c r="FA70" s="43"/>
      <c r="FB70" s="42">
        <f>+FA70/FA$86</f>
        <v>0</v>
      </c>
      <c r="FC70" s="43"/>
      <c r="FD70" s="42">
        <f>+FC70/FC$86</f>
        <v>0</v>
      </c>
      <c r="FE70" s="43"/>
      <c r="FF70" s="42">
        <f>+FE70/FE$86</f>
        <v>0</v>
      </c>
      <c r="FG70" s="43"/>
      <c r="FH70" s="42">
        <f>+FG70/FG$86</f>
        <v>0</v>
      </c>
      <c r="FI70" s="41"/>
      <c r="FJ70" s="42">
        <f>+FI70/FI$86</f>
        <v>0</v>
      </c>
      <c r="FK70" s="41"/>
      <c r="FL70" s="42">
        <f>+FK70/FK$86</f>
        <v>0</v>
      </c>
    </row>
    <row r="71" spans="1:168" ht="14" customHeight="1" x14ac:dyDescent="0.15">
      <c r="A71" s="114">
        <v>4010</v>
      </c>
      <c r="B71" s="60" t="s">
        <v>42</v>
      </c>
      <c r="C71" s="128">
        <f t="shared" si="126"/>
        <v>135241.46</v>
      </c>
      <c r="D71" s="63">
        <v>22385.18</v>
      </c>
      <c r="E71" s="42">
        <f t="shared" si="86"/>
        <v>0.23032056022234887</v>
      </c>
      <c r="F71" s="63">
        <v>23020.46</v>
      </c>
      <c r="G71" s="42">
        <f t="shared" si="87"/>
        <v>0.26302913703601333</v>
      </c>
      <c r="H71" s="63">
        <v>19515.27</v>
      </c>
      <c r="I71" s="42">
        <f t="shared" si="88"/>
        <v>0.15910960188499262</v>
      </c>
      <c r="J71" s="63">
        <v>30204.49</v>
      </c>
      <c r="K71" s="42">
        <f t="shared" si="89"/>
        <v>0.16481242959340214</v>
      </c>
      <c r="L71" s="63">
        <v>13874.47</v>
      </c>
      <c r="M71" s="42">
        <f t="shared" si="90"/>
        <v>0.24397409326971536</v>
      </c>
      <c r="N71" s="63">
        <v>26241.59</v>
      </c>
      <c r="O71" s="42">
        <f t="shared" si="91"/>
        <v>0.26782951112542719</v>
      </c>
      <c r="P71" s="63">
        <v>34591.449999999997</v>
      </c>
      <c r="Q71" s="42">
        <f t="shared" si="92"/>
        <v>0.28714461221745374</v>
      </c>
      <c r="R71" s="63">
        <v>30557.41</v>
      </c>
      <c r="S71" s="42">
        <f t="shared" si="93"/>
        <v>0.36548992299780719</v>
      </c>
      <c r="T71" s="63">
        <v>17434.84</v>
      </c>
      <c r="U71" s="42">
        <f t="shared" si="94"/>
        <v>0.35934505645077186</v>
      </c>
      <c r="V71" s="63">
        <v>31066.57</v>
      </c>
      <c r="W71" s="42">
        <f t="shared" si="95"/>
        <v>0.39258732999641488</v>
      </c>
      <c r="X71" s="63">
        <v>13725.37</v>
      </c>
      <c r="Y71" s="42">
        <f t="shared" si="96"/>
        <v>0.21668439036681111</v>
      </c>
      <c r="Z71" s="63">
        <v>33705.9</v>
      </c>
      <c r="AA71" s="42">
        <f t="shared" si="97"/>
        <v>0.58622575828594636</v>
      </c>
      <c r="AB71" s="63">
        <v>20144.189999999999</v>
      </c>
      <c r="AC71" s="42">
        <f t="shared" si="98"/>
        <v>0.26207997214776052</v>
      </c>
      <c r="AD71" s="63">
        <v>18555.7</v>
      </c>
      <c r="AE71" s="42">
        <f t="shared" si="99"/>
        <v>0.19715120613630832</v>
      </c>
      <c r="AF71" s="63">
        <v>13945.32</v>
      </c>
      <c r="AG71" s="42">
        <f t="shared" si="100"/>
        <v>0.18493566786767107</v>
      </c>
      <c r="AH71" s="63">
        <v>11511.42</v>
      </c>
      <c r="AI71" s="42">
        <f t="shared" si="101"/>
        <v>8.3707321712855012E-2</v>
      </c>
      <c r="AJ71" s="63">
        <v>14525</v>
      </c>
      <c r="AK71" s="42">
        <f t="shared" si="102"/>
        <v>0.2363837276859457</v>
      </c>
      <c r="AL71" s="63">
        <v>12657.35</v>
      </c>
      <c r="AM71" s="42">
        <f t="shared" si="103"/>
        <v>0.12278012217918845</v>
      </c>
      <c r="AN71" s="63">
        <v>12257.22</v>
      </c>
      <c r="AO71" s="42">
        <f t="shared" si="104"/>
        <v>0.12873781439737039</v>
      </c>
      <c r="AP71" s="63">
        <v>24176.57</v>
      </c>
      <c r="AQ71" s="42">
        <f t="shared" si="105"/>
        <v>0.3469149177359227</v>
      </c>
      <c r="AR71" s="63">
        <v>37596.720000000001</v>
      </c>
      <c r="AS71" s="42">
        <f t="shared" si="106"/>
        <v>0.50378967304547728</v>
      </c>
      <c r="AT71" s="63">
        <v>25125.67</v>
      </c>
      <c r="AU71" s="42">
        <f t="shared" si="107"/>
        <v>0.43507209190416929</v>
      </c>
      <c r="AV71" s="63">
        <v>30898.36</v>
      </c>
      <c r="AW71" s="42">
        <f t="shared" si="108"/>
        <v>0.27047631919790494</v>
      </c>
      <c r="AX71" s="63">
        <v>14227.85</v>
      </c>
      <c r="AY71" s="42">
        <f t="shared" si="109"/>
        <v>0.31681215210528219</v>
      </c>
      <c r="AZ71" s="63">
        <v>18608.71</v>
      </c>
      <c r="BA71" s="42">
        <f t="shared" si="110"/>
        <v>0.26712534257862586</v>
      </c>
      <c r="BB71" s="63">
        <v>41529.26</v>
      </c>
      <c r="BC71" s="42">
        <f t="shared" si="111"/>
        <v>0.43154044290783433</v>
      </c>
      <c r="BD71" s="63">
        <v>36778.93</v>
      </c>
      <c r="BE71" s="42">
        <f t="shared" si="112"/>
        <v>0.32838397793138324</v>
      </c>
      <c r="BF71" s="63">
        <v>43235.839999999997</v>
      </c>
      <c r="BG71" s="42">
        <f t="shared" si="113"/>
        <v>0.23160987187966867</v>
      </c>
      <c r="BH71" s="63">
        <v>58662.21</v>
      </c>
      <c r="BI71" s="42">
        <f t="shared" si="114"/>
        <v>0.41299299092956249</v>
      </c>
      <c r="BJ71" s="63">
        <v>40111.07</v>
      </c>
      <c r="BK71" s="42">
        <f t="shared" si="115"/>
        <v>0.34390039346436918</v>
      </c>
      <c r="BL71" s="122">
        <f>BM71+BO71+BQ71+BS71+BU71+BW71+BY71+CA71+CC71+CE71+CG71+CI71</f>
        <v>315868.03000000003</v>
      </c>
      <c r="BM71" s="63">
        <v>29315.48</v>
      </c>
      <c r="BN71" s="42">
        <f t="shared" si="117"/>
        <v>0.3179304869901699</v>
      </c>
      <c r="BO71" s="63">
        <v>14797.98</v>
      </c>
      <c r="BP71" s="42">
        <f t="shared" si="118"/>
        <v>0.21652083412283998</v>
      </c>
      <c r="BQ71" s="63">
        <v>21599.53</v>
      </c>
      <c r="BR71" s="42">
        <f t="shared" si="119"/>
        <v>0.34239033601270163</v>
      </c>
      <c r="BS71" s="63">
        <v>34282.26</v>
      </c>
      <c r="BT71" s="42">
        <f t="shared" si="120"/>
        <v>0.40011844032255733</v>
      </c>
      <c r="BU71" s="108">
        <v>34428.83</v>
      </c>
      <c r="BV71" s="42">
        <f t="shared" si="121"/>
        <v>0.30040907805482925</v>
      </c>
      <c r="BW71" s="63">
        <v>28894.46</v>
      </c>
      <c r="BX71" s="42">
        <f t="shared" si="122"/>
        <v>0.50953947316213632</v>
      </c>
      <c r="BY71" s="63">
        <v>21931.77</v>
      </c>
      <c r="BZ71" s="42">
        <f t="shared" si="123"/>
        <v>0.24748693520010459</v>
      </c>
      <c r="CA71" s="63">
        <v>12075.12</v>
      </c>
      <c r="CB71" s="42">
        <f t="shared" si="124"/>
        <v>0.16741386347704951</v>
      </c>
      <c r="CC71" s="63">
        <v>21469.5</v>
      </c>
      <c r="CD71" s="42">
        <f t="shared" si="125"/>
        <v>0.24154706227154032</v>
      </c>
      <c r="CE71" s="63">
        <v>24009.98</v>
      </c>
      <c r="CF71" s="42">
        <f t="shared" si="127"/>
        <v>0.16673053032296861</v>
      </c>
      <c r="CG71" s="63">
        <v>21327.05</v>
      </c>
      <c r="CH71" s="42">
        <f t="shared" si="128"/>
        <v>0.18817222089727598</v>
      </c>
      <c r="CI71" s="63">
        <v>51736.07</v>
      </c>
      <c r="CJ71" s="42">
        <f t="shared" si="129"/>
        <v>0.39727042049438355</v>
      </c>
      <c r="CK71" s="63">
        <v>38214.28</v>
      </c>
      <c r="CL71" s="42">
        <f t="shared" si="130"/>
        <v>0.38870586531227863</v>
      </c>
      <c r="CM71" s="63">
        <v>16629.48</v>
      </c>
      <c r="CN71" s="42">
        <f t="shared" si="131"/>
        <v>0.27764383042927948</v>
      </c>
      <c r="CO71" s="63">
        <v>13999.88</v>
      </c>
      <c r="CP71" s="42">
        <f t="shared" si="132"/>
        <v>0.25017896884637558</v>
      </c>
      <c r="CQ71" s="63">
        <v>21659.9</v>
      </c>
      <c r="CR71" s="42">
        <f t="shared" si="133"/>
        <v>0.35741789952484321</v>
      </c>
      <c r="CS71" s="63">
        <v>16451.080000000002</v>
      </c>
      <c r="CT71" s="42">
        <f t="shared" si="134"/>
        <v>0.28388163758408258</v>
      </c>
      <c r="CU71" s="63">
        <v>13724.34</v>
      </c>
      <c r="CV71" s="42">
        <f t="shared" si="135"/>
        <v>0.20715472100011412</v>
      </c>
      <c r="CW71" s="63">
        <v>36516.879999999997</v>
      </c>
      <c r="CX71" s="42">
        <f t="shared" si="136"/>
        <v>0.39104013247669805</v>
      </c>
      <c r="CY71" s="63">
        <v>22601.69</v>
      </c>
      <c r="CZ71" s="42">
        <f t="shared" si="137"/>
        <v>0.31342985326477962</v>
      </c>
      <c r="DA71" s="63">
        <v>14092.69</v>
      </c>
      <c r="DB71" s="42">
        <f t="shared" si="138"/>
        <v>0.20989477625600428</v>
      </c>
      <c r="DC71" s="63">
        <v>16027.15</v>
      </c>
      <c r="DD71" s="42">
        <f t="shared" si="139"/>
        <v>0.12216485034507607</v>
      </c>
      <c r="DE71" s="63">
        <v>12322.39</v>
      </c>
      <c r="DF71" s="42">
        <f t="shared" si="140"/>
        <v>0.12038882738721036</v>
      </c>
      <c r="DG71" s="63">
        <v>17576.060000000001</v>
      </c>
      <c r="DH71" s="42">
        <f t="shared" si="141"/>
        <v>0.21317490652707657</v>
      </c>
      <c r="DI71" s="63">
        <v>13284.2</v>
      </c>
      <c r="DJ71" s="42">
        <f t="shared" si="142"/>
        <v>0.21414810268830492</v>
      </c>
      <c r="DK71" s="63">
        <v>36387.82</v>
      </c>
      <c r="DL71" s="42">
        <f t="shared" si="143"/>
        <v>0.46012445727604168</v>
      </c>
      <c r="DM71" s="63">
        <v>30026.28</v>
      </c>
      <c r="DN71" s="42">
        <f t="shared" si="144"/>
        <v>0.47549932823241831</v>
      </c>
      <c r="DO71" s="63">
        <v>26005.84</v>
      </c>
      <c r="DP71" s="42">
        <f>+DO71/DO$86</f>
        <v>0.47715684256222657</v>
      </c>
      <c r="DQ71" s="63">
        <v>31746.73</v>
      </c>
      <c r="DR71" s="42">
        <f>+DQ71/DQ$86</f>
        <v>0.439531354550878</v>
      </c>
      <c r="DS71" s="63">
        <v>31184.43</v>
      </c>
      <c r="DT71" s="42">
        <f>+DS71/DS$86</f>
        <v>0.53308640704818588</v>
      </c>
      <c r="DU71" s="63">
        <v>13372.48</v>
      </c>
      <c r="DV71" s="42">
        <f>+DU71/DU$86</f>
        <v>0.15981916176352653</v>
      </c>
      <c r="DW71" s="63">
        <v>22107.74</v>
      </c>
      <c r="DX71" s="42">
        <f>+DW71/DW$86</f>
        <v>0.31660370225039319</v>
      </c>
      <c r="DY71" s="63">
        <v>25265.33</v>
      </c>
      <c r="DZ71" s="42">
        <f>+DY71/DY$86</f>
        <v>0.4467136695603221</v>
      </c>
      <c r="EA71" s="63">
        <v>10068.030000000001</v>
      </c>
      <c r="EB71" s="42">
        <f>+EA71/EA$86</f>
        <v>0.15353130089483411</v>
      </c>
      <c r="EC71" s="63">
        <v>12517.86</v>
      </c>
      <c r="ED71" s="42">
        <f>+EC71/EC$86</f>
        <v>0.20412590720695792</v>
      </c>
      <c r="EE71" s="63">
        <v>7420.28</v>
      </c>
      <c r="EF71" s="42">
        <f>+EE71/EE$86</f>
        <v>5.6091745700506922E-2</v>
      </c>
      <c r="EG71" s="63">
        <v>14089.82</v>
      </c>
      <c r="EH71" s="42">
        <f>+EG71/EG$86</f>
        <v>0.24501669838824253</v>
      </c>
      <c r="EI71" s="63">
        <v>18172.12</v>
      </c>
      <c r="EJ71" s="42">
        <f>+EI71/EI$86</f>
        <v>0.36629200528430977</v>
      </c>
      <c r="EK71" s="63">
        <v>7380.72</v>
      </c>
      <c r="EL71" s="42">
        <f>+EK71/EK$86</f>
        <v>0.19941930871474634</v>
      </c>
      <c r="EM71" s="63">
        <v>7311.87</v>
      </c>
      <c r="EN71" s="42">
        <f>+EM71/EM$86</f>
        <v>0.19093666649780106</v>
      </c>
      <c r="EO71" s="63">
        <v>6286.27</v>
      </c>
      <c r="EP71" s="42">
        <f>+EO71/EO$86</f>
        <v>0.15504694864629553</v>
      </c>
      <c r="EQ71" s="74">
        <v>12655.9</v>
      </c>
      <c r="ER71" s="75">
        <f>+EQ71/EQ$86</f>
        <v>0.69478626205221594</v>
      </c>
      <c r="ES71" s="63">
        <v>7654.95</v>
      </c>
      <c r="ET71" s="42">
        <f>+ES71/ES$86</f>
        <v>7.7448781031187422E-2</v>
      </c>
      <c r="EU71" s="63">
        <v>12730.89</v>
      </c>
      <c r="EV71" s="42">
        <f>+EU71/EU$86</f>
        <v>0.20668290791775601</v>
      </c>
      <c r="EW71" s="63">
        <v>14095.19</v>
      </c>
      <c r="EX71" s="42">
        <f>+EW71/EW$86</f>
        <v>0.27127278242060593</v>
      </c>
      <c r="EY71" s="43">
        <v>6746.23</v>
      </c>
      <c r="EZ71" s="42">
        <f>+EY71/EY$86</f>
        <v>8.4446850055872463E-2</v>
      </c>
      <c r="FA71" s="43">
        <v>7102.9</v>
      </c>
      <c r="FB71" s="42">
        <f>+FA71/FA$86</f>
        <v>0.22382568639950692</v>
      </c>
      <c r="FC71" s="43">
        <v>3371.54</v>
      </c>
      <c r="FD71" s="42">
        <f>+FC71/FC$86</f>
        <v>3.7588898390213066E-2</v>
      </c>
      <c r="FE71" s="43">
        <v>5178.28</v>
      </c>
      <c r="FF71" s="42">
        <f>+FE71/FE$86</f>
        <v>0.12798472768507474</v>
      </c>
      <c r="FG71" s="43">
        <v>10659.28</v>
      </c>
      <c r="FH71" s="42">
        <f>+FG71/FG$86</f>
        <v>0.18942897168840775</v>
      </c>
      <c r="FI71" s="41">
        <v>3284.01</v>
      </c>
      <c r="FJ71" s="42">
        <f>+FI71/FI$86</f>
        <v>0.10095361527505935</v>
      </c>
      <c r="FK71" s="41">
        <v>5105.88</v>
      </c>
      <c r="FL71" s="42">
        <f>+FK71/FK$86</f>
        <v>0.17686168093901697</v>
      </c>
    </row>
    <row r="72" spans="1:168" ht="14" customHeight="1" x14ac:dyDescent="0.15">
      <c r="A72" s="114">
        <v>4012</v>
      </c>
      <c r="B72" s="60" t="s">
        <v>116</v>
      </c>
      <c r="C72" s="128">
        <f t="shared" si="126"/>
        <v>3587.1</v>
      </c>
      <c r="D72" s="63">
        <v>543.61</v>
      </c>
      <c r="E72" s="42">
        <f t="shared" si="86"/>
        <v>5.5931897685196665E-3</v>
      </c>
      <c r="F72" s="63">
        <v>1610.58</v>
      </c>
      <c r="G72" s="42">
        <f t="shared" si="87"/>
        <v>1.8402302453011901E-2</v>
      </c>
      <c r="H72" s="63"/>
      <c r="I72" s="42">
        <f t="shared" si="88"/>
        <v>0</v>
      </c>
      <c r="J72" s="63">
        <v>602.17999999999995</v>
      </c>
      <c r="K72" s="42">
        <f t="shared" si="89"/>
        <v>3.2858276651105476E-3</v>
      </c>
      <c r="L72" s="63">
        <v>830.73</v>
      </c>
      <c r="M72" s="42">
        <f t="shared" si="90"/>
        <v>1.4607880409266132E-2</v>
      </c>
      <c r="N72" s="63"/>
      <c r="O72" s="42">
        <f t="shared" si="91"/>
        <v>0</v>
      </c>
      <c r="P72" s="63">
        <v>1926.5</v>
      </c>
      <c r="Q72" s="42">
        <f t="shared" si="92"/>
        <v>1.5991931400300499E-2</v>
      </c>
      <c r="R72" s="63">
        <v>2540.5</v>
      </c>
      <c r="S72" s="42">
        <f t="shared" si="93"/>
        <v>3.0386317079095684E-2</v>
      </c>
      <c r="T72" s="63">
        <v>993.1</v>
      </c>
      <c r="U72" s="42">
        <f t="shared" si="94"/>
        <v>2.0468531719319567E-2</v>
      </c>
      <c r="V72" s="63">
        <v>662.1</v>
      </c>
      <c r="W72" s="42">
        <f t="shared" si="95"/>
        <v>8.366938197252748E-3</v>
      </c>
      <c r="X72" s="63">
        <v>130.4</v>
      </c>
      <c r="Y72" s="42">
        <f t="shared" si="96"/>
        <v>2.0586435559720555E-3</v>
      </c>
      <c r="Z72" s="63">
        <v>505.25</v>
      </c>
      <c r="AA72" s="42">
        <f t="shared" si="97"/>
        <v>8.78749905428944E-3</v>
      </c>
      <c r="AB72" s="63">
        <v>637.29999999999995</v>
      </c>
      <c r="AC72" s="42">
        <f t="shared" si="98"/>
        <v>8.2914014537078806E-3</v>
      </c>
      <c r="AD72" s="63">
        <v>569.25</v>
      </c>
      <c r="AE72" s="42">
        <f t="shared" si="99"/>
        <v>6.0481859532700733E-3</v>
      </c>
      <c r="AF72" s="63">
        <v>304.39999999999998</v>
      </c>
      <c r="AG72" s="42">
        <f t="shared" si="100"/>
        <v>4.0367963803569279E-3</v>
      </c>
      <c r="AH72" s="63">
        <v>755.05</v>
      </c>
      <c r="AI72" s="42">
        <f t="shared" si="101"/>
        <v>5.4904793030999795E-3</v>
      </c>
      <c r="AJ72" s="63">
        <v>952.75</v>
      </c>
      <c r="AK72" s="42">
        <f t="shared" si="102"/>
        <v>1.5505307852171069E-2</v>
      </c>
      <c r="AL72" s="63">
        <v>1139.0999999999999</v>
      </c>
      <c r="AM72" s="42">
        <f t="shared" si="103"/>
        <v>1.1049614427531319E-2</v>
      </c>
      <c r="AN72" s="63">
        <v>1660.15</v>
      </c>
      <c r="AO72" s="42">
        <f t="shared" si="104"/>
        <v>1.7436586972559395E-2</v>
      </c>
      <c r="AP72" s="63">
        <v>1703.4</v>
      </c>
      <c r="AQ72" s="42">
        <f t="shared" si="105"/>
        <v>2.4442461063391985E-2</v>
      </c>
      <c r="AR72" s="63">
        <v>1584.35</v>
      </c>
      <c r="AS72" s="42">
        <f t="shared" si="106"/>
        <v>2.1230021355309769E-2</v>
      </c>
      <c r="AT72" s="63">
        <v>1189.25</v>
      </c>
      <c r="AU72" s="42">
        <f t="shared" si="107"/>
        <v>2.0592863207111824E-2</v>
      </c>
      <c r="AV72" s="63">
        <v>643.70000000000005</v>
      </c>
      <c r="AW72" s="42">
        <f t="shared" si="108"/>
        <v>5.634784715683662E-3</v>
      </c>
      <c r="AX72" s="63">
        <v>1132.25</v>
      </c>
      <c r="AY72" s="42">
        <f t="shared" si="109"/>
        <v>2.521185978353762E-2</v>
      </c>
      <c r="AZ72" s="63"/>
      <c r="BA72" s="42">
        <f t="shared" si="110"/>
        <v>0</v>
      </c>
      <c r="BB72" s="63">
        <v>657.3</v>
      </c>
      <c r="BC72" s="42">
        <f t="shared" si="111"/>
        <v>6.8301610267873653E-3</v>
      </c>
      <c r="BD72" s="63">
        <v>745.45</v>
      </c>
      <c r="BE72" s="42">
        <f t="shared" si="112"/>
        <v>6.6558172396246887E-3</v>
      </c>
      <c r="BF72" s="63">
        <v>726.05</v>
      </c>
      <c r="BG72" s="42">
        <f t="shared" si="113"/>
        <v>3.8893738962451855E-3</v>
      </c>
      <c r="BH72" s="63">
        <v>1682.25</v>
      </c>
      <c r="BI72" s="42">
        <f t="shared" si="114"/>
        <v>1.1843356378684958E-2</v>
      </c>
      <c r="BJ72" s="63">
        <v>2709.55</v>
      </c>
      <c r="BK72" s="42">
        <f t="shared" si="115"/>
        <v>2.3230876441625258E-2</v>
      </c>
      <c r="BL72" s="122">
        <f t="shared" si="116"/>
        <v>24300</v>
      </c>
      <c r="BM72" s="63">
        <v>0</v>
      </c>
      <c r="BN72" s="42">
        <f t="shared" si="117"/>
        <v>0</v>
      </c>
      <c r="BO72" s="63">
        <v>2926</v>
      </c>
      <c r="BP72" s="42">
        <f t="shared" si="118"/>
        <v>4.2812597438530782E-2</v>
      </c>
      <c r="BQ72" s="63">
        <v>2342</v>
      </c>
      <c r="BR72" s="42">
        <f t="shared" si="119"/>
        <v>3.7124797018349351E-2</v>
      </c>
      <c r="BS72" s="63">
        <v>2128</v>
      </c>
      <c r="BT72" s="42">
        <f t="shared" si="120"/>
        <v>2.4836520142091038E-2</v>
      </c>
      <c r="BU72" s="63">
        <v>1166</v>
      </c>
      <c r="BV72" s="42">
        <f t="shared" si="121"/>
        <v>1.017394390143176E-2</v>
      </c>
      <c r="BW72" s="63">
        <v>1534</v>
      </c>
      <c r="BX72" s="42">
        <f t="shared" si="122"/>
        <v>2.7051329280101347E-2</v>
      </c>
      <c r="BY72" s="63">
        <v>2024</v>
      </c>
      <c r="BZ72" s="42">
        <f t="shared" si="123"/>
        <v>2.2839632042694763E-2</v>
      </c>
      <c r="CA72" s="63">
        <v>3828</v>
      </c>
      <c r="CB72" s="42">
        <f t="shared" si="124"/>
        <v>5.3072786803787075E-2</v>
      </c>
      <c r="CC72" s="63">
        <v>1112</v>
      </c>
      <c r="CD72" s="42">
        <f t="shared" si="125"/>
        <v>1.2510786615708463E-2</v>
      </c>
      <c r="CE72" s="63">
        <v>2144</v>
      </c>
      <c r="CF72" s="42">
        <f t="shared" si="127"/>
        <v>1.4888402947959336E-2</v>
      </c>
      <c r="CG72" s="63">
        <v>2144</v>
      </c>
      <c r="CH72" s="42">
        <f t="shared" si="128"/>
        <v>1.891687981243349E-2</v>
      </c>
      <c r="CI72" s="63">
        <v>2952</v>
      </c>
      <c r="CJ72" s="42">
        <f t="shared" si="129"/>
        <v>2.2667788281935993E-2</v>
      </c>
      <c r="CK72" s="63">
        <v>2582</v>
      </c>
      <c r="CL72" s="42">
        <f t="shared" si="130"/>
        <v>2.6263442468006815E-2</v>
      </c>
      <c r="CM72" s="63">
        <v>2326</v>
      </c>
      <c r="CN72" s="42">
        <f t="shared" si="131"/>
        <v>3.8834620780595915E-2</v>
      </c>
      <c r="CO72" s="63">
        <v>1544</v>
      </c>
      <c r="CP72" s="42">
        <f t="shared" si="132"/>
        <v>2.7591402776224076E-2</v>
      </c>
      <c r="CQ72" s="63">
        <v>1354</v>
      </c>
      <c r="CR72" s="42">
        <f t="shared" si="133"/>
        <v>2.2342847194891838E-2</v>
      </c>
      <c r="CS72" s="63">
        <v>1096</v>
      </c>
      <c r="CT72" s="42">
        <f t="shared" si="134"/>
        <v>1.8912695992734485E-2</v>
      </c>
      <c r="CU72" s="63">
        <v>1746</v>
      </c>
      <c r="CV72" s="42">
        <f t="shared" si="135"/>
        <v>2.6354064593721756E-2</v>
      </c>
      <c r="CW72" s="63">
        <v>1912</v>
      </c>
      <c r="CX72" s="42">
        <f t="shared" si="136"/>
        <v>2.0474606080679584E-2</v>
      </c>
      <c r="CY72" s="63">
        <v>2368</v>
      </c>
      <c r="CZ72" s="42">
        <f t="shared" si="137"/>
        <v>3.2838336094822916E-2</v>
      </c>
      <c r="DA72" s="63">
        <v>1662</v>
      </c>
      <c r="DB72" s="42">
        <f t="shared" si="138"/>
        <v>2.4753621781042449E-2</v>
      </c>
      <c r="DC72" s="63">
        <v>456</v>
      </c>
      <c r="DD72" s="42">
        <f t="shared" si="139"/>
        <v>3.4758002363086821E-3</v>
      </c>
      <c r="DE72" s="63">
        <v>600</v>
      </c>
      <c r="DF72" s="42">
        <f t="shared" si="140"/>
        <v>5.8619550616663026E-3</v>
      </c>
      <c r="DG72" s="63">
        <v>320</v>
      </c>
      <c r="DH72" s="42">
        <f t="shared" si="141"/>
        <v>3.881186687384118E-3</v>
      </c>
      <c r="DI72" s="63">
        <v>330</v>
      </c>
      <c r="DJ72" s="42">
        <f t="shared" si="142"/>
        <v>5.3197688898948088E-3</v>
      </c>
      <c r="DK72" s="63">
        <v>1122</v>
      </c>
      <c r="DL72" s="42">
        <f t="shared" si="143"/>
        <v>1.4187704596310489E-2</v>
      </c>
      <c r="DM72" s="63">
        <v>458</v>
      </c>
      <c r="DN72" s="42">
        <f t="shared" si="144"/>
        <v>7.2529361722613516E-3</v>
      </c>
      <c r="DO72" s="63"/>
      <c r="DP72" s="42"/>
      <c r="DQ72" s="63"/>
      <c r="DR72" s="42"/>
      <c r="DS72" s="63"/>
      <c r="DT72" s="42"/>
      <c r="DU72" s="63"/>
      <c r="DV72" s="42"/>
      <c r="DW72" s="63"/>
      <c r="DX72" s="42"/>
      <c r="DY72" s="63"/>
      <c r="DZ72" s="42"/>
      <c r="EA72" s="63"/>
      <c r="EB72" s="42"/>
      <c r="EC72" s="63"/>
      <c r="ED72" s="42"/>
      <c r="EE72" s="63"/>
      <c r="EF72" s="42"/>
      <c r="EG72" s="63"/>
      <c r="EH72" s="42"/>
      <c r="EI72" s="63"/>
      <c r="EJ72" s="42"/>
      <c r="EK72" s="63"/>
      <c r="EL72" s="42"/>
      <c r="EM72" s="63"/>
      <c r="EN72" s="42"/>
      <c r="EO72" s="63"/>
      <c r="EP72" s="42"/>
      <c r="EQ72" s="74"/>
      <c r="ER72" s="75"/>
      <c r="ES72" s="63"/>
      <c r="ET72" s="42"/>
      <c r="EU72" s="63"/>
      <c r="EV72" s="42"/>
      <c r="EW72" s="63"/>
      <c r="EX72" s="42"/>
      <c r="EY72" s="43"/>
      <c r="EZ72" s="42"/>
      <c r="FA72" s="43"/>
      <c r="FB72" s="42"/>
      <c r="FC72" s="43"/>
      <c r="FD72" s="42"/>
      <c r="FE72" s="43"/>
      <c r="FF72" s="42"/>
      <c r="FG72" s="43"/>
      <c r="FH72" s="42"/>
      <c r="FI72" s="41"/>
      <c r="FJ72" s="42"/>
      <c r="FK72" s="41"/>
      <c r="FL72" s="42"/>
    </row>
    <row r="73" spans="1:168" ht="14" customHeight="1" x14ac:dyDescent="0.15">
      <c r="A73" s="114">
        <v>4015</v>
      </c>
      <c r="B73" s="60" t="s">
        <v>43</v>
      </c>
      <c r="C73" s="128">
        <f t="shared" si="126"/>
        <v>1483.4299999999998</v>
      </c>
      <c r="D73" s="63">
        <v>267.73</v>
      </c>
      <c r="E73" s="42">
        <f t="shared" si="86"/>
        <v>2.7546673106193234E-3</v>
      </c>
      <c r="F73" s="63">
        <v>99.56</v>
      </c>
      <c r="G73" s="42">
        <f t="shared" si="87"/>
        <v>1.1375611470537726E-3</v>
      </c>
      <c r="H73" s="63">
        <v>276.08999999999997</v>
      </c>
      <c r="I73" s="42">
        <f t="shared" si="88"/>
        <v>2.2509844846844347E-3</v>
      </c>
      <c r="J73" s="63">
        <v>326.29000000000002</v>
      </c>
      <c r="K73" s="42">
        <f t="shared" si="89"/>
        <v>1.7804189924091147E-3</v>
      </c>
      <c r="L73" s="63">
        <v>234.11</v>
      </c>
      <c r="M73" s="42">
        <f t="shared" si="90"/>
        <v>4.1166815723680302E-3</v>
      </c>
      <c r="N73" s="63">
        <v>279.64999999999998</v>
      </c>
      <c r="O73" s="42">
        <f t="shared" si="91"/>
        <v>2.8541914871098016E-3</v>
      </c>
      <c r="P73" s="63">
        <v>247.47</v>
      </c>
      <c r="Q73" s="42">
        <f t="shared" si="92"/>
        <v>2.0542555222592077E-3</v>
      </c>
      <c r="R73" s="63">
        <v>235.55</v>
      </c>
      <c r="S73" s="42">
        <f t="shared" si="93"/>
        <v>2.817357602039358E-3</v>
      </c>
      <c r="T73" s="63">
        <v>343.34</v>
      </c>
      <c r="U73" s="42">
        <f t="shared" si="94"/>
        <v>7.0764934855615542E-3</v>
      </c>
      <c r="V73" s="63">
        <v>267.54000000000002</v>
      </c>
      <c r="W73" s="42">
        <f t="shared" si="95"/>
        <v>3.3808950993701862E-3</v>
      </c>
      <c r="X73" s="63">
        <v>294.55</v>
      </c>
      <c r="Y73" s="42">
        <f t="shared" si="96"/>
        <v>4.650103216346387E-3</v>
      </c>
      <c r="Z73" s="63">
        <v>313.39</v>
      </c>
      <c r="AA73" s="42">
        <f t="shared" si="97"/>
        <v>5.4505973847080993E-3</v>
      </c>
      <c r="AB73" s="63">
        <v>103.65</v>
      </c>
      <c r="AC73" s="42">
        <f t="shared" si="98"/>
        <v>1.3485073916159141E-3</v>
      </c>
      <c r="AD73" s="63">
        <v>305.45</v>
      </c>
      <c r="AE73" s="42">
        <f t="shared" si="99"/>
        <v>3.2453551153734631E-3</v>
      </c>
      <c r="AF73" s="63">
        <v>284.68</v>
      </c>
      <c r="AG73" s="42">
        <f t="shared" si="100"/>
        <v>3.775279873718825E-3</v>
      </c>
      <c r="AH73" s="63">
        <v>342.04</v>
      </c>
      <c r="AI73" s="42">
        <f t="shared" si="101"/>
        <v>2.4872042127439473E-3</v>
      </c>
      <c r="AJ73" s="63">
        <v>342.87</v>
      </c>
      <c r="AK73" s="42">
        <f t="shared" si="102"/>
        <v>5.5799579147456256E-3</v>
      </c>
      <c r="AL73" s="63">
        <v>503.45</v>
      </c>
      <c r="AM73" s="42">
        <f t="shared" si="103"/>
        <v>4.8836172272325893E-3</v>
      </c>
      <c r="AN73" s="63">
        <v>132.91</v>
      </c>
      <c r="AO73" s="42">
        <f t="shared" si="104"/>
        <v>1.3959562536655537E-3</v>
      </c>
      <c r="AP73" s="63">
        <v>240.03</v>
      </c>
      <c r="AQ73" s="42">
        <f t="shared" si="105"/>
        <v>3.4442432364952319E-3</v>
      </c>
      <c r="AR73" s="63">
        <v>229.07</v>
      </c>
      <c r="AS73" s="42">
        <f t="shared" si="106"/>
        <v>3.0694991585576478E-3</v>
      </c>
      <c r="AT73" s="63">
        <v>274.49</v>
      </c>
      <c r="AU73" s="42">
        <f t="shared" si="107"/>
        <v>4.7530250340299561E-3</v>
      </c>
      <c r="AV73" s="63">
        <v>284.76</v>
      </c>
      <c r="AW73" s="42">
        <f t="shared" si="108"/>
        <v>2.4927160100016769E-3</v>
      </c>
      <c r="AX73" s="63">
        <v>231.85</v>
      </c>
      <c r="AY73" s="42">
        <f t="shared" si="109"/>
        <v>5.1626139905614462E-3</v>
      </c>
      <c r="AZ73" s="63">
        <v>177.34</v>
      </c>
      <c r="BA73" s="42">
        <f t="shared" si="110"/>
        <v>2.5456900694832427E-3</v>
      </c>
      <c r="BB73" s="63">
        <v>223.98</v>
      </c>
      <c r="BC73" s="42">
        <f t="shared" si="111"/>
        <v>2.3274295858509574E-3</v>
      </c>
      <c r="BD73" s="63">
        <v>309.38</v>
      </c>
      <c r="BE73" s="42">
        <f t="shared" si="112"/>
        <v>2.7623271012074397E-3</v>
      </c>
      <c r="BF73" s="63">
        <v>415.24</v>
      </c>
      <c r="BG73" s="42">
        <f t="shared" si="113"/>
        <v>2.224397240791751E-3</v>
      </c>
      <c r="BH73" s="63">
        <v>245.39</v>
      </c>
      <c r="BI73" s="42">
        <f t="shared" si="114"/>
        <v>1.7275917501949779E-3</v>
      </c>
      <c r="BJ73" s="63">
        <v>287.07</v>
      </c>
      <c r="BK73" s="42">
        <f t="shared" si="115"/>
        <v>2.4612528649027928E-3</v>
      </c>
      <c r="BL73" s="122">
        <f t="shared" si="116"/>
        <v>3944.4800000000005</v>
      </c>
      <c r="BM73" s="63">
        <v>153.30000000000001</v>
      </c>
      <c r="BN73" s="42">
        <f t="shared" si="117"/>
        <v>1.6625599736246192E-3</v>
      </c>
      <c r="BO73" s="63">
        <v>905.63</v>
      </c>
      <c r="BP73" s="42">
        <f t="shared" si="118"/>
        <v>1.3250981756068569E-2</v>
      </c>
      <c r="BQ73" s="63">
        <v>336.19</v>
      </c>
      <c r="BR73" s="42">
        <f t="shared" si="119"/>
        <v>5.3291996198116427E-3</v>
      </c>
      <c r="BS73" s="63">
        <v>241.85</v>
      </c>
      <c r="BT73" s="42">
        <f t="shared" si="120"/>
        <v>2.8227031937804125E-3</v>
      </c>
      <c r="BU73" s="63">
        <v>241.16</v>
      </c>
      <c r="BV73" s="42">
        <f t="shared" si="121"/>
        <v>2.1042438347077903E-3</v>
      </c>
      <c r="BW73" s="63">
        <v>407.06</v>
      </c>
      <c r="BX73" s="42">
        <f t="shared" si="122"/>
        <v>7.1783012364785232E-3</v>
      </c>
      <c r="BY73" s="63">
        <v>559.99</v>
      </c>
      <c r="BZ73" s="42">
        <f t="shared" si="123"/>
        <v>6.3191529385319368E-3</v>
      </c>
      <c r="CA73" s="63">
        <v>223.63</v>
      </c>
      <c r="CB73" s="42">
        <f t="shared" si="124"/>
        <v>3.100487803795952E-3</v>
      </c>
      <c r="CC73" s="63"/>
      <c r="CD73" s="42">
        <f t="shared" si="125"/>
        <v>0</v>
      </c>
      <c r="CE73" s="63">
        <v>243.27</v>
      </c>
      <c r="CF73" s="42">
        <f t="shared" si="127"/>
        <v>1.6893198624767108E-3</v>
      </c>
      <c r="CG73" s="63">
        <v>426.89</v>
      </c>
      <c r="CH73" s="42">
        <f t="shared" si="128"/>
        <v>3.7665237048179721E-3</v>
      </c>
      <c r="CI73" s="63">
        <v>205.51</v>
      </c>
      <c r="CJ73" s="42">
        <f t="shared" si="129"/>
        <v>1.5780681469582201E-3</v>
      </c>
      <c r="CK73" s="63">
        <v>965.1</v>
      </c>
      <c r="CL73" s="42">
        <f t="shared" si="130"/>
        <v>9.8167499325613385E-3</v>
      </c>
      <c r="CM73" s="63">
        <v>653.95000000000005</v>
      </c>
      <c r="CN73" s="42">
        <f t="shared" si="131"/>
        <v>1.0918271822644324E-2</v>
      </c>
      <c r="CO73" s="63">
        <v>1494.98</v>
      </c>
      <c r="CP73" s="42">
        <f t="shared" si="132"/>
        <v>2.6715411478237996E-2</v>
      </c>
      <c r="CQ73" s="63">
        <v>723.2</v>
      </c>
      <c r="CR73" s="42">
        <f t="shared" si="133"/>
        <v>1.1933786625809288E-2</v>
      </c>
      <c r="CS73" s="63">
        <v>526.47</v>
      </c>
      <c r="CT73" s="42">
        <f t="shared" si="134"/>
        <v>9.0848239592106975E-3</v>
      </c>
      <c r="CU73" s="63"/>
      <c r="CV73" s="42">
        <f t="shared" si="135"/>
        <v>0</v>
      </c>
      <c r="CW73" s="63">
        <v>752.74</v>
      </c>
      <c r="CX73" s="42">
        <f t="shared" si="136"/>
        <v>8.0606982119093892E-3</v>
      </c>
      <c r="CY73" s="63">
        <v>381.04</v>
      </c>
      <c r="CZ73" s="42">
        <f t="shared" si="137"/>
        <v>5.2840876628257281E-3</v>
      </c>
      <c r="DA73" s="63">
        <v>421.05</v>
      </c>
      <c r="DB73" s="42">
        <f t="shared" si="138"/>
        <v>6.2710664566232996E-3</v>
      </c>
      <c r="DC73" s="63">
        <v>836.3</v>
      </c>
      <c r="DD73" s="42">
        <f t="shared" si="139"/>
        <v>6.3745871439143649E-3</v>
      </c>
      <c r="DE73" s="63"/>
      <c r="DF73" s="42">
        <f t="shared" si="140"/>
        <v>0</v>
      </c>
      <c r="DG73" s="63">
        <v>472.3</v>
      </c>
      <c r="DH73" s="42">
        <f t="shared" si="141"/>
        <v>5.7283889764109973E-3</v>
      </c>
      <c r="DI73" s="63">
        <v>468.5</v>
      </c>
      <c r="DJ73" s="42">
        <f t="shared" si="142"/>
        <v>7.552459772471873E-3</v>
      </c>
      <c r="DK73" s="63">
        <v>1326.37</v>
      </c>
      <c r="DL73" s="42">
        <f t="shared" si="143"/>
        <v>1.6771965904998524E-2</v>
      </c>
      <c r="DM73" s="63">
        <v>758.62</v>
      </c>
      <c r="DN73" s="42">
        <f t="shared" si="144"/>
        <v>1.2013586111355692E-2</v>
      </c>
      <c r="DO73" s="63">
        <v>0</v>
      </c>
      <c r="DP73" s="42">
        <f>+DO73/DO$86</f>
        <v>0</v>
      </c>
      <c r="DQ73" s="63">
        <v>867.68</v>
      </c>
      <c r="DR73" s="42">
        <f>+DQ73/DQ$86</f>
        <v>1.2012971594766006E-2</v>
      </c>
      <c r="DS73" s="63">
        <v>235.92</v>
      </c>
      <c r="DT73" s="42">
        <f>+DS73/DS$86</f>
        <v>4.0329659753539828E-3</v>
      </c>
      <c r="DU73" s="63">
        <v>710.34</v>
      </c>
      <c r="DV73" s="42">
        <f>+DU73/DU$86</f>
        <v>8.4895205202852025E-3</v>
      </c>
      <c r="DW73" s="63"/>
      <c r="DX73" s="42">
        <f>+DW73/DW$86</f>
        <v>0</v>
      </c>
      <c r="DY73" s="63">
        <v>642.89</v>
      </c>
      <c r="DZ73" s="42">
        <f>+DY73/DY$86</f>
        <v>1.1366871163908623E-2</v>
      </c>
      <c r="EA73" s="63"/>
      <c r="EB73" s="42">
        <f>+EA73/EA$86</f>
        <v>0</v>
      </c>
      <c r="EC73" s="63">
        <v>235.97</v>
      </c>
      <c r="ED73" s="42">
        <f>+EC73/EC$86</f>
        <v>3.847909333035028E-3</v>
      </c>
      <c r="EE73" s="63">
        <v>476.55</v>
      </c>
      <c r="EF73" s="42">
        <f>+EE73/EE$86</f>
        <v>3.6023602092611837E-3</v>
      </c>
      <c r="EG73" s="63">
        <v>282.13</v>
      </c>
      <c r="EH73" s="42">
        <f>+EG73/EG$86</f>
        <v>4.9061351469553809E-3</v>
      </c>
      <c r="EI73" s="63">
        <v>422.5</v>
      </c>
      <c r="EJ73" s="42">
        <f>+EI73/EI$86</f>
        <v>8.5162530421668409E-3</v>
      </c>
      <c r="EK73" s="63">
        <v>552.58000000000004</v>
      </c>
      <c r="EL73" s="42">
        <f>+EK73/EK$86</f>
        <v>1.4930131695768777E-2</v>
      </c>
      <c r="EM73" s="63">
        <v>1544.86</v>
      </c>
      <c r="EN73" s="42">
        <f>+EM73/EM$86</f>
        <v>4.0341310582079945E-2</v>
      </c>
      <c r="EO73" s="63">
        <v>936.33</v>
      </c>
      <c r="EP73" s="42">
        <f>+EO73/EO$86</f>
        <v>2.309399841654684E-2</v>
      </c>
      <c r="EQ73" s="74">
        <v>467.08</v>
      </c>
      <c r="ER73" s="75">
        <f>+EQ73/EQ$86</f>
        <v>2.5641856152415002E-2</v>
      </c>
      <c r="ES73" s="63">
        <v>377.1</v>
      </c>
      <c r="ET73" s="42">
        <f>+ES73/ES$86</f>
        <v>3.8153005998550981E-3</v>
      </c>
      <c r="EU73" s="63">
        <v>901.22</v>
      </c>
      <c r="EV73" s="42">
        <f>+EU73/EU$86</f>
        <v>1.4631087871597358E-2</v>
      </c>
      <c r="EW73" s="63">
        <v>893.22</v>
      </c>
      <c r="EX73" s="42">
        <f>+EW73/EW$86</f>
        <v>1.7190706525682421E-2</v>
      </c>
      <c r="EY73" s="43"/>
      <c r="EZ73" s="42">
        <f>+EY73/EY$86</f>
        <v>0</v>
      </c>
      <c r="FA73" s="43">
        <v>1092.1300000000001</v>
      </c>
      <c r="FB73" s="42">
        <f>+FA73/FA$86</f>
        <v>3.4415062423445851E-2</v>
      </c>
      <c r="FC73" s="43">
        <v>474.23</v>
      </c>
      <c r="FD73" s="42">
        <f>+FC73/FC$86</f>
        <v>5.2871338568104614E-3</v>
      </c>
      <c r="FE73" s="43">
        <v>1125.8699999999999</v>
      </c>
      <c r="FF73" s="42">
        <f>+FE73/FE$86</f>
        <v>2.7826646175717631E-2</v>
      </c>
      <c r="FG73" s="43"/>
      <c r="FH73" s="42">
        <f>+FG73/FG$86</f>
        <v>0</v>
      </c>
      <c r="FI73" s="41">
        <v>1164.52</v>
      </c>
      <c r="FJ73" s="42">
        <f>+FI73/FI$86</f>
        <v>3.5798461046133261E-2</v>
      </c>
      <c r="FK73" s="41">
        <v>674.62</v>
      </c>
      <c r="FL73" s="42">
        <f>+FK73/FK$86</f>
        <v>2.3368043744678612E-2</v>
      </c>
    </row>
    <row r="74" spans="1:168" ht="14" customHeight="1" x14ac:dyDescent="0.15">
      <c r="A74" s="114">
        <v>4016</v>
      </c>
      <c r="B74" s="60" t="s">
        <v>57</v>
      </c>
      <c r="C74" s="128">
        <f t="shared" si="126"/>
        <v>595.68000000000006</v>
      </c>
      <c r="D74" s="63"/>
      <c r="E74" s="42">
        <f t="shared" si="86"/>
        <v>0</v>
      </c>
      <c r="F74" s="63">
        <v>277.95</v>
      </c>
      <c r="G74" s="42">
        <f t="shared" si="87"/>
        <v>3.1758248375210532E-3</v>
      </c>
      <c r="H74" s="63"/>
      <c r="I74" s="42">
        <f t="shared" si="88"/>
        <v>0</v>
      </c>
      <c r="J74" s="63"/>
      <c r="K74" s="42">
        <f t="shared" si="89"/>
        <v>0</v>
      </c>
      <c r="L74" s="63">
        <v>317.73</v>
      </c>
      <c r="M74" s="42">
        <f t="shared" si="90"/>
        <v>5.5870882746934959E-3</v>
      </c>
      <c r="N74" s="63"/>
      <c r="O74" s="42">
        <f t="shared" si="91"/>
        <v>0</v>
      </c>
      <c r="P74" s="63"/>
      <c r="Q74" s="42">
        <f t="shared" si="92"/>
        <v>0</v>
      </c>
      <c r="R74" s="63">
        <v>312.19</v>
      </c>
      <c r="S74" s="42">
        <f t="shared" si="93"/>
        <v>3.7340304384660033E-3</v>
      </c>
      <c r="T74" s="63"/>
      <c r="U74" s="42">
        <f t="shared" si="94"/>
        <v>0</v>
      </c>
      <c r="V74" s="63"/>
      <c r="W74" s="42">
        <f t="shared" si="95"/>
        <v>0</v>
      </c>
      <c r="X74" s="63">
        <v>346.84</v>
      </c>
      <c r="Y74" s="42">
        <f t="shared" si="96"/>
        <v>5.4756129674336474E-3</v>
      </c>
      <c r="Z74" s="63"/>
      <c r="AA74" s="42">
        <f t="shared" si="97"/>
        <v>0</v>
      </c>
      <c r="AB74" s="63"/>
      <c r="AC74" s="42">
        <f t="shared" si="98"/>
        <v>0</v>
      </c>
      <c r="AD74" s="63">
        <v>336.39</v>
      </c>
      <c r="AE74" s="42">
        <f t="shared" si="99"/>
        <v>3.5740874357848397E-3</v>
      </c>
      <c r="AF74" s="63"/>
      <c r="AG74" s="42">
        <f t="shared" si="100"/>
        <v>0</v>
      </c>
      <c r="AH74" s="63"/>
      <c r="AI74" s="42">
        <f t="shared" si="101"/>
        <v>0</v>
      </c>
      <c r="AJ74" s="63">
        <v>176.34</v>
      </c>
      <c r="AK74" s="42">
        <f t="shared" si="102"/>
        <v>2.8698042368426623E-3</v>
      </c>
      <c r="AL74" s="63"/>
      <c r="AM74" s="42">
        <f t="shared" si="103"/>
        <v>0</v>
      </c>
      <c r="AN74" s="63"/>
      <c r="AO74" s="42">
        <f t="shared" si="104"/>
        <v>0</v>
      </c>
      <c r="AP74" s="63">
        <v>173.03</v>
      </c>
      <c r="AQ74" s="42">
        <f t="shared" si="105"/>
        <v>2.482845507689747E-3</v>
      </c>
      <c r="AR74" s="63"/>
      <c r="AS74" s="42">
        <f t="shared" si="106"/>
        <v>0</v>
      </c>
      <c r="AT74" s="63">
        <v>1000</v>
      </c>
      <c r="AU74" s="42">
        <f t="shared" si="107"/>
        <v>1.7315840409595818E-2</v>
      </c>
      <c r="AV74" s="63">
        <v>712.25</v>
      </c>
      <c r="AW74" s="42">
        <f t="shared" si="108"/>
        <v>6.2348538352426409E-3</v>
      </c>
      <c r="AX74" s="63">
        <v>250</v>
      </c>
      <c r="AY74" s="42">
        <f t="shared" si="109"/>
        <v>5.566760826570461E-3</v>
      </c>
      <c r="AZ74" s="63"/>
      <c r="BA74" s="42">
        <f t="shared" si="110"/>
        <v>0</v>
      </c>
      <c r="BB74" s="63">
        <v>774.89</v>
      </c>
      <c r="BC74" s="42">
        <f t="shared" si="111"/>
        <v>8.0520667549783386E-3</v>
      </c>
      <c r="BD74" s="63"/>
      <c r="BE74" s="42">
        <f t="shared" si="112"/>
        <v>0</v>
      </c>
      <c r="BF74" s="63"/>
      <c r="BG74" s="42">
        <f t="shared" si="113"/>
        <v>0</v>
      </c>
      <c r="BH74" s="63">
        <v>613.76</v>
      </c>
      <c r="BI74" s="42">
        <f t="shared" si="114"/>
        <v>4.3209858290870441E-3</v>
      </c>
      <c r="BJ74" s="63"/>
      <c r="BK74" s="42">
        <f t="shared" si="115"/>
        <v>0</v>
      </c>
      <c r="BL74" s="124">
        <f t="shared" si="116"/>
        <v>2541.63</v>
      </c>
      <c r="BM74" s="63"/>
      <c r="BN74" s="42">
        <f t="shared" si="117"/>
        <v>0</v>
      </c>
      <c r="BO74" s="63">
        <v>807.03</v>
      </c>
      <c r="BP74" s="42">
        <f t="shared" si="118"/>
        <v>1.1808287939445487E-2</v>
      </c>
      <c r="BQ74" s="63"/>
      <c r="BR74" s="42">
        <f t="shared" si="119"/>
        <v>0</v>
      </c>
      <c r="BS74" s="63"/>
      <c r="BT74" s="42">
        <f t="shared" si="120"/>
        <v>0</v>
      </c>
      <c r="BU74" s="108">
        <v>513.49</v>
      </c>
      <c r="BV74" s="42">
        <f t="shared" si="121"/>
        <v>4.4804617958372171E-3</v>
      </c>
      <c r="BW74" s="63"/>
      <c r="BX74" s="42">
        <f t="shared" si="122"/>
        <v>0</v>
      </c>
      <c r="BY74" s="63">
        <v>250</v>
      </c>
      <c r="BZ74" s="42">
        <f t="shared" si="123"/>
        <v>2.8211007957873965E-3</v>
      </c>
      <c r="CA74" s="63">
        <v>474.81</v>
      </c>
      <c r="CB74" s="42">
        <f t="shared" si="124"/>
        <v>6.5829388459524929E-3</v>
      </c>
      <c r="CC74" s="63"/>
      <c r="CD74" s="42">
        <f t="shared" si="125"/>
        <v>0</v>
      </c>
      <c r="CE74" s="63"/>
      <c r="CF74" s="42">
        <f t="shared" si="127"/>
        <v>0</v>
      </c>
      <c r="CG74" s="63">
        <v>496.3</v>
      </c>
      <c r="CH74" s="42">
        <f t="shared" si="128"/>
        <v>4.378940042402398E-3</v>
      </c>
      <c r="CI74" s="63"/>
      <c r="CJ74" s="42">
        <f t="shared" si="129"/>
        <v>0</v>
      </c>
      <c r="CK74" s="63"/>
      <c r="CL74" s="42">
        <f t="shared" si="130"/>
        <v>0</v>
      </c>
      <c r="CM74" s="63">
        <v>384.25</v>
      </c>
      <c r="CN74" s="42">
        <f t="shared" si="131"/>
        <v>6.4153925343697245E-3</v>
      </c>
      <c r="CO74" s="63"/>
      <c r="CP74" s="42">
        <f t="shared" si="132"/>
        <v>0</v>
      </c>
      <c r="CQ74" s="63"/>
      <c r="CR74" s="42">
        <f t="shared" si="133"/>
        <v>0</v>
      </c>
      <c r="CS74" s="63">
        <v>601.64</v>
      </c>
      <c r="CT74" s="42">
        <f t="shared" si="134"/>
        <v>1.0381965709004357E-2</v>
      </c>
      <c r="CU74" s="63"/>
      <c r="CV74" s="42">
        <f t="shared" si="135"/>
        <v>0</v>
      </c>
      <c r="CW74" s="63"/>
      <c r="CX74" s="42">
        <f t="shared" si="136"/>
        <v>0</v>
      </c>
      <c r="CY74" s="63"/>
      <c r="CZ74" s="42">
        <f t="shared" si="137"/>
        <v>0</v>
      </c>
      <c r="DA74" s="63"/>
      <c r="DB74" s="42">
        <f t="shared" si="138"/>
        <v>0</v>
      </c>
      <c r="DC74" s="63"/>
      <c r="DD74" s="42">
        <f t="shared" si="139"/>
        <v>0</v>
      </c>
      <c r="DE74" s="63">
        <v>428.98</v>
      </c>
      <c r="DF74" s="42">
        <f t="shared" si="140"/>
        <v>4.1911024705893508E-3</v>
      </c>
      <c r="DG74" s="63"/>
      <c r="DH74" s="42">
        <f t="shared" si="141"/>
        <v>0</v>
      </c>
      <c r="DI74" s="63"/>
      <c r="DJ74" s="42">
        <f t="shared" si="142"/>
        <v>0</v>
      </c>
      <c r="DK74" s="63"/>
      <c r="DL74" s="42">
        <f t="shared" si="143"/>
        <v>0</v>
      </c>
      <c r="DM74" s="63"/>
      <c r="DN74" s="42">
        <f t="shared" si="144"/>
        <v>0</v>
      </c>
      <c r="DO74" s="63"/>
      <c r="DP74" s="42">
        <f>+DO74/DO$86</f>
        <v>0</v>
      </c>
      <c r="DQ74" s="63"/>
      <c r="DR74" s="42">
        <f>+DQ74/DQ$86</f>
        <v>0</v>
      </c>
      <c r="DS74" s="63"/>
      <c r="DT74" s="42">
        <f>+DS74/DS$86</f>
        <v>0</v>
      </c>
      <c r="DU74" s="63"/>
      <c r="DV74" s="42">
        <f>+DU74/DU$86</f>
        <v>0</v>
      </c>
      <c r="DW74" s="63">
        <v>350.99</v>
      </c>
      <c r="DX74" s="42">
        <f>+DW74/DW$86</f>
        <v>5.0265080669876479E-3</v>
      </c>
      <c r="DY74" s="63"/>
      <c r="DZ74" s="42">
        <f>+DY74/DY$86</f>
        <v>0</v>
      </c>
      <c r="EA74" s="63"/>
      <c r="EB74" s="42">
        <f>+EA74/EA$86</f>
        <v>0</v>
      </c>
      <c r="EC74" s="63">
        <v>387.53</v>
      </c>
      <c r="ED74" s="42">
        <f>+EC74/EC$86</f>
        <v>6.3193639184263442E-3</v>
      </c>
      <c r="EE74" s="63"/>
      <c r="EF74" s="42">
        <f>+EE74/EE$86</f>
        <v>0</v>
      </c>
      <c r="EG74" s="63"/>
      <c r="EH74" s="42">
        <f>+EG74/EG$86</f>
        <v>0</v>
      </c>
      <c r="EI74" s="63">
        <v>403.41</v>
      </c>
      <c r="EJ74" s="42">
        <f>+EI74/EI$86</f>
        <v>8.1314595023444392E-3</v>
      </c>
      <c r="EK74" s="63"/>
      <c r="EL74" s="42">
        <f>+EK74/EK$86</f>
        <v>0</v>
      </c>
      <c r="EM74" s="63"/>
      <c r="EN74" s="42">
        <f>+EM74/EM$86</f>
        <v>0</v>
      </c>
      <c r="EO74" s="63"/>
      <c r="EP74" s="42">
        <f>+EO74/EO$86</f>
        <v>0</v>
      </c>
      <c r="EQ74" s="74"/>
      <c r="ER74" s="75">
        <f>+EQ74/EQ$86</f>
        <v>0</v>
      </c>
      <c r="ES74" s="63">
        <v>577.78</v>
      </c>
      <c r="ET74" s="42">
        <f>+ES74/ES$86</f>
        <v>5.8456758965374656E-3</v>
      </c>
      <c r="EU74" s="63"/>
      <c r="EV74" s="42">
        <f>+EU74/EU$86</f>
        <v>0</v>
      </c>
      <c r="EW74" s="63"/>
      <c r="EX74" s="42">
        <f>+EW74/EW$86</f>
        <v>0</v>
      </c>
      <c r="EY74" s="43"/>
      <c r="EZ74" s="42">
        <f>+EY74/EY$86</f>
        <v>0</v>
      </c>
      <c r="FA74" s="43"/>
      <c r="FB74" s="42">
        <f>+FA74/FA$86</f>
        <v>0</v>
      </c>
      <c r="FC74" s="43"/>
      <c r="FD74" s="42">
        <f>+FC74/FC$86</f>
        <v>0</v>
      </c>
      <c r="FE74" s="43"/>
      <c r="FF74" s="42">
        <f>+FE74/FE$86</f>
        <v>0</v>
      </c>
      <c r="FG74" s="43">
        <v>1047.6600000000001</v>
      </c>
      <c r="FH74" s="42">
        <f>+FG74/FG$86</f>
        <v>1.8618251559118181E-2</v>
      </c>
      <c r="FI74" s="41"/>
      <c r="FJ74" s="42">
        <f>+FI74/FI$86</f>
        <v>0</v>
      </c>
      <c r="FK74" s="41"/>
      <c r="FL74" s="42">
        <f>+FK74/FK$86</f>
        <v>0</v>
      </c>
    </row>
    <row r="75" spans="1:168" ht="14" customHeight="1" x14ac:dyDescent="0.15">
      <c r="A75" s="114">
        <v>4020</v>
      </c>
      <c r="B75" s="60" t="s">
        <v>44</v>
      </c>
      <c r="C75" s="128">
        <f t="shared" si="126"/>
        <v>7512.98</v>
      </c>
      <c r="D75" s="63"/>
      <c r="E75" s="42">
        <f t="shared" si="86"/>
        <v>0</v>
      </c>
      <c r="F75" s="63">
        <v>1739.57</v>
      </c>
      <c r="G75" s="42">
        <f t="shared" si="87"/>
        <v>1.9876127406391431E-2</v>
      </c>
      <c r="H75" s="63">
        <v>4100</v>
      </c>
      <c r="I75" s="42">
        <f t="shared" si="88"/>
        <v>3.3427637318288177E-2</v>
      </c>
      <c r="J75" s="63">
        <v>175</v>
      </c>
      <c r="K75" s="42">
        <f t="shared" si="89"/>
        <v>9.5489694342944947E-4</v>
      </c>
      <c r="L75" s="63">
        <v>1498.41</v>
      </c>
      <c r="M75" s="42">
        <f t="shared" si="90"/>
        <v>2.6348626008508739E-2</v>
      </c>
      <c r="N75" s="63"/>
      <c r="O75" s="42">
        <f t="shared" si="91"/>
        <v>0</v>
      </c>
      <c r="P75" s="63"/>
      <c r="Q75" s="42">
        <f t="shared" si="92"/>
        <v>0</v>
      </c>
      <c r="R75" s="63"/>
      <c r="S75" s="42">
        <f t="shared" si="93"/>
        <v>0</v>
      </c>
      <c r="T75" s="63"/>
      <c r="U75" s="42">
        <f t="shared" si="94"/>
        <v>0</v>
      </c>
      <c r="V75" s="63"/>
      <c r="W75" s="42">
        <f t="shared" si="95"/>
        <v>0</v>
      </c>
      <c r="X75" s="63">
        <v>14.99</v>
      </c>
      <c r="Y75" s="42">
        <f t="shared" si="96"/>
        <v>2.3664928607378152E-4</v>
      </c>
      <c r="Z75" s="63">
        <v>14.99</v>
      </c>
      <c r="AA75" s="42">
        <f t="shared" si="97"/>
        <v>2.6071174829054666E-4</v>
      </c>
      <c r="AB75" s="63"/>
      <c r="AC75" s="42">
        <f t="shared" si="98"/>
        <v>0</v>
      </c>
      <c r="AD75" s="63">
        <v>462.96</v>
      </c>
      <c r="AE75" s="42">
        <f t="shared" si="99"/>
        <v>4.9188724970152184E-3</v>
      </c>
      <c r="AF75" s="63"/>
      <c r="AG75" s="42">
        <f t="shared" si="100"/>
        <v>0</v>
      </c>
      <c r="AH75" s="63"/>
      <c r="AI75" s="42">
        <f t="shared" si="101"/>
        <v>0</v>
      </c>
      <c r="AJ75" s="63">
        <v>685</v>
      </c>
      <c r="AK75" s="42">
        <f t="shared" si="102"/>
        <v>1.1147872871936167E-2</v>
      </c>
      <c r="AL75" s="63">
        <v>209.65</v>
      </c>
      <c r="AM75" s="42">
        <f t="shared" si="103"/>
        <v>2.0336683914774305E-3</v>
      </c>
      <c r="AN75" s="63">
        <v>245.95</v>
      </c>
      <c r="AO75" s="42">
        <f t="shared" si="104"/>
        <v>2.5832175200439615E-3</v>
      </c>
      <c r="AP75" s="63">
        <v>79.95</v>
      </c>
      <c r="AQ75" s="42">
        <f t="shared" si="105"/>
        <v>1.1472201256417689E-3</v>
      </c>
      <c r="AR75" s="63">
        <v>1229.7</v>
      </c>
      <c r="AS75" s="42">
        <f t="shared" si="106"/>
        <v>1.6477771490279562E-2</v>
      </c>
      <c r="AT75" s="63">
        <v>50.94</v>
      </c>
      <c r="AU75" s="42">
        <f t="shared" si="107"/>
        <v>8.8206891046481082E-4</v>
      </c>
      <c r="AV75" s="63"/>
      <c r="AW75" s="42">
        <f t="shared" si="108"/>
        <v>0</v>
      </c>
      <c r="AX75" s="63"/>
      <c r="AY75" s="42">
        <f t="shared" si="109"/>
        <v>0</v>
      </c>
      <c r="AZ75" s="63"/>
      <c r="BA75" s="42">
        <f t="shared" si="110"/>
        <v>0</v>
      </c>
      <c r="BB75" s="63">
        <v>1362.85</v>
      </c>
      <c r="BC75" s="42">
        <f t="shared" si="111"/>
        <v>1.4161699308317604E-2</v>
      </c>
      <c r="BD75" s="63">
        <v>59.9</v>
      </c>
      <c r="BE75" s="42">
        <f t="shared" si="112"/>
        <v>5.3482252686768903E-4</v>
      </c>
      <c r="BF75" s="63">
        <v>142</v>
      </c>
      <c r="BG75" s="42">
        <f t="shared" si="113"/>
        <v>7.6067914505449543E-4</v>
      </c>
      <c r="BH75" s="63">
        <v>299.7</v>
      </c>
      <c r="BI75" s="42">
        <f t="shared" si="114"/>
        <v>2.1099443642097677E-3</v>
      </c>
      <c r="BJ75" s="63">
        <v>178.91</v>
      </c>
      <c r="BK75" s="42">
        <f t="shared" si="115"/>
        <v>1.5339211692610118E-3</v>
      </c>
      <c r="BL75" s="125">
        <f t="shared" si="116"/>
        <v>8366.02</v>
      </c>
      <c r="BM75" s="63">
        <v>593.91</v>
      </c>
      <c r="BN75" s="42">
        <f t="shared" si="117"/>
        <v>6.4410371424357309E-3</v>
      </c>
      <c r="BO75" s="63">
        <v>50</v>
      </c>
      <c r="BP75" s="42">
        <f t="shared" si="118"/>
        <v>7.3158915650257668E-4</v>
      </c>
      <c r="BQ75" s="63"/>
      <c r="BR75" s="42">
        <f t="shared" si="119"/>
        <v>0</v>
      </c>
      <c r="BS75" s="63">
        <v>2270.85</v>
      </c>
      <c r="BT75" s="42">
        <f t="shared" si="120"/>
        <v>2.6503764927005374E-2</v>
      </c>
      <c r="BU75" s="63">
        <v>179.7</v>
      </c>
      <c r="BV75" s="42">
        <f t="shared" si="121"/>
        <v>1.5679740300920131E-3</v>
      </c>
      <c r="BW75" s="63">
        <v>70</v>
      </c>
      <c r="BX75" s="42">
        <f t="shared" si="122"/>
        <v>1.2344152865756807E-3</v>
      </c>
      <c r="BY75" s="63">
        <v>475</v>
      </c>
      <c r="BZ75" s="42">
        <f t="shared" si="123"/>
        <v>5.3600915119960532E-3</v>
      </c>
      <c r="CA75" s="63">
        <v>518.54999999999995</v>
      </c>
      <c r="CB75" s="42">
        <f t="shared" si="124"/>
        <v>7.1893661434440405E-3</v>
      </c>
      <c r="CC75" s="63"/>
      <c r="CD75" s="42">
        <f t="shared" si="125"/>
        <v>0</v>
      </c>
      <c r="CE75" s="63">
        <v>173</v>
      </c>
      <c r="CF75" s="42">
        <f t="shared" si="127"/>
        <v>1.2013496781702263E-3</v>
      </c>
      <c r="CG75" s="63">
        <v>3810.01</v>
      </c>
      <c r="CH75" s="42">
        <f t="shared" si="128"/>
        <v>3.3616371853623941E-2</v>
      </c>
      <c r="CI75" s="63">
        <v>225</v>
      </c>
      <c r="CJ75" s="42">
        <f t="shared" si="129"/>
        <v>1.727727765391463E-3</v>
      </c>
      <c r="CK75" s="63">
        <v>1852.25</v>
      </c>
      <c r="CL75" s="42">
        <f t="shared" si="130"/>
        <v>1.8840612436624951E-2</v>
      </c>
      <c r="CM75" s="63">
        <v>225</v>
      </c>
      <c r="CN75" s="42">
        <f t="shared" si="131"/>
        <v>3.7565733773147376E-3</v>
      </c>
      <c r="CO75" s="63">
        <v>35</v>
      </c>
      <c r="CP75" s="42">
        <f t="shared" si="132"/>
        <v>6.2545278313979442E-4</v>
      </c>
      <c r="CQ75" s="63">
        <v>37.5</v>
      </c>
      <c r="CR75" s="42">
        <f t="shared" si="133"/>
        <v>6.1880115938585216E-4</v>
      </c>
      <c r="CS75" s="63">
        <v>540</v>
      </c>
      <c r="CT75" s="42">
        <f t="shared" si="134"/>
        <v>9.3182991205078679E-3</v>
      </c>
      <c r="CU75" s="63"/>
      <c r="CV75" s="42">
        <f t="shared" si="135"/>
        <v>0</v>
      </c>
      <c r="CW75" s="63"/>
      <c r="CX75" s="42">
        <f t="shared" si="136"/>
        <v>0</v>
      </c>
      <c r="CY75" s="63"/>
      <c r="CZ75" s="42">
        <f t="shared" si="137"/>
        <v>0</v>
      </c>
      <c r="DA75" s="63"/>
      <c r="DB75" s="42">
        <f t="shared" si="138"/>
        <v>0</v>
      </c>
      <c r="DC75" s="63">
        <v>94.48</v>
      </c>
      <c r="DD75" s="42">
        <f t="shared" si="139"/>
        <v>7.201614173825533E-4</v>
      </c>
      <c r="DE75" s="63">
        <v>709.7</v>
      </c>
      <c r="DF75" s="42">
        <f t="shared" si="140"/>
        <v>6.9337158454409586E-3</v>
      </c>
      <c r="DG75" s="63"/>
      <c r="DH75" s="42">
        <f t="shared" si="141"/>
        <v>0</v>
      </c>
      <c r="DI75" s="63"/>
      <c r="DJ75" s="42">
        <f t="shared" si="142"/>
        <v>0</v>
      </c>
      <c r="DK75" s="63"/>
      <c r="DL75" s="42">
        <f t="shared" si="143"/>
        <v>0</v>
      </c>
      <c r="DM75" s="63"/>
      <c r="DN75" s="42">
        <f t="shared" si="144"/>
        <v>0</v>
      </c>
      <c r="DO75" s="63"/>
      <c r="DP75" s="42">
        <f>+DO75/DO$86</f>
        <v>0</v>
      </c>
      <c r="DQ75" s="63">
        <v>3031</v>
      </c>
      <c r="DR75" s="42">
        <f>+DQ75/DQ$86</f>
        <v>4.1963992374764621E-2</v>
      </c>
      <c r="DS75" s="63"/>
      <c r="DT75" s="42">
        <f>+DS75/DS$86</f>
        <v>0</v>
      </c>
      <c r="DU75" s="63"/>
      <c r="DV75" s="42">
        <f>+DU75/DU$86</f>
        <v>0</v>
      </c>
      <c r="DW75" s="63">
        <v>102.38</v>
      </c>
      <c r="DX75" s="42">
        <f>+DW75/DW$86</f>
        <v>1.466178227009873E-3</v>
      </c>
      <c r="DY75" s="63"/>
      <c r="DZ75" s="42">
        <f>+DY75/DY$86</f>
        <v>0</v>
      </c>
      <c r="EA75" s="63">
        <v>137</v>
      </c>
      <c r="EB75" s="42">
        <f>+EA75/EA$86</f>
        <v>2.0891662244343998E-3</v>
      </c>
      <c r="EC75" s="63">
        <v>910</v>
      </c>
      <c r="ED75" s="42">
        <f>+EC75/EC$86</f>
        <v>1.4839163847361427E-2</v>
      </c>
      <c r="EE75" s="63"/>
      <c r="EF75" s="42">
        <f>+EE75/EE$86</f>
        <v>0</v>
      </c>
      <c r="EG75" s="63">
        <v>145.75</v>
      </c>
      <c r="EH75" s="42">
        <f>+EG75/EG$86</f>
        <v>2.53453797068283E-3</v>
      </c>
      <c r="EI75" s="63"/>
      <c r="EJ75" s="42">
        <f>+EI75/EI$86</f>
        <v>0</v>
      </c>
      <c r="EK75" s="63"/>
      <c r="EL75" s="42">
        <f>+EK75/EK$86</f>
        <v>0</v>
      </c>
      <c r="EM75" s="63"/>
      <c r="EN75" s="42">
        <f>+EM75/EM$86</f>
        <v>0</v>
      </c>
      <c r="EO75" s="63">
        <v>714.3</v>
      </c>
      <c r="EP75" s="42">
        <f>+EO75/EO$86</f>
        <v>1.7617766245810136E-2</v>
      </c>
      <c r="EQ75" s="74"/>
      <c r="ER75" s="75">
        <f>+EQ75/EQ$86</f>
        <v>0</v>
      </c>
      <c r="ES75" s="63">
        <v>1520</v>
      </c>
      <c r="ET75" s="42">
        <f>+ES75/ES$86</f>
        <v>1.5378565133332666E-2</v>
      </c>
      <c r="EU75" s="63">
        <v>81.5</v>
      </c>
      <c r="EV75" s="42">
        <f>+EU75/EU$86</f>
        <v>1.3231327106979257E-3</v>
      </c>
      <c r="EW75" s="63">
        <v>640</v>
      </c>
      <c r="EX75" s="42">
        <f>+EW75/EW$86</f>
        <v>1.231729268986E-2</v>
      </c>
      <c r="EY75" s="43">
        <v>167</v>
      </c>
      <c r="EZ75" s="42">
        <f>+EY75/EY$86</f>
        <v>2.0904451759472631E-3</v>
      </c>
      <c r="FA75" s="43">
        <v>665</v>
      </c>
      <c r="FB75" s="42">
        <f>+FA75/FA$86</f>
        <v>2.095539588839377E-2</v>
      </c>
      <c r="FC75" s="43"/>
      <c r="FD75" s="42">
        <f>+FC75/FC$86</f>
        <v>0</v>
      </c>
      <c r="FE75" s="43">
        <v>105</v>
      </c>
      <c r="FF75" s="42">
        <f>+FE75/FE$86</f>
        <v>2.5951467295960914E-3</v>
      </c>
      <c r="FG75" s="43">
        <v>187.25</v>
      </c>
      <c r="FH75" s="42">
        <f>+FG75/FG$86</f>
        <v>3.3276708134746765E-3</v>
      </c>
      <c r="FI75" s="41"/>
      <c r="FJ75" s="42">
        <f>+FI75/FI$86</f>
        <v>0</v>
      </c>
      <c r="FK75" s="41"/>
      <c r="FL75" s="42">
        <f>+FK75/FK$86</f>
        <v>0</v>
      </c>
    </row>
    <row r="76" spans="1:168" ht="14" customHeight="1" x14ac:dyDescent="0.15">
      <c r="A76" s="114">
        <v>4900</v>
      </c>
      <c r="B76" s="60" t="s">
        <v>45</v>
      </c>
      <c r="C76" s="128">
        <f>N76+L76+J76+H76+D76+F76</f>
        <v>60884.97</v>
      </c>
      <c r="D76" s="63">
        <v>8300</v>
      </c>
      <c r="E76" s="42">
        <f t="shared" si="86"/>
        <v>8.5398493549995819E-2</v>
      </c>
      <c r="F76" s="63">
        <v>7509.97</v>
      </c>
      <c r="G76" s="42">
        <f t="shared" si="87"/>
        <v>8.580805632321635E-2</v>
      </c>
      <c r="H76" s="63">
        <v>16530</v>
      </c>
      <c r="I76" s="42">
        <f t="shared" si="88"/>
        <v>0.13477044996861062</v>
      </c>
      <c r="J76" s="130">
        <v>20145</v>
      </c>
      <c r="K76" s="42">
        <f t="shared" si="89"/>
        <v>0.10992227957363576</v>
      </c>
      <c r="L76" s="63">
        <v>2300</v>
      </c>
      <c r="M76" s="42">
        <f t="shared" si="90"/>
        <v>4.0444097289506938E-2</v>
      </c>
      <c r="N76" s="63">
        <v>6100</v>
      </c>
      <c r="O76" s="42">
        <f t="shared" si="91"/>
        <v>6.2258423283997111E-2</v>
      </c>
      <c r="P76" s="63">
        <v>7200</v>
      </c>
      <c r="Q76" s="42">
        <f t="shared" si="92"/>
        <v>5.976740518150199E-2</v>
      </c>
      <c r="R76" s="63">
        <v>6565</v>
      </c>
      <c r="S76" s="42">
        <f t="shared" si="93"/>
        <v>7.8522405677726101E-2</v>
      </c>
      <c r="T76" s="63">
        <v>3710</v>
      </c>
      <c r="U76" s="42">
        <f t="shared" si="94"/>
        <v>7.6465867162094039E-2</v>
      </c>
      <c r="V76" s="63">
        <v>7765</v>
      </c>
      <c r="W76" s="42">
        <f t="shared" si="95"/>
        <v>9.8126076274985027E-2</v>
      </c>
      <c r="X76" s="63">
        <v>10345</v>
      </c>
      <c r="Y76" s="42">
        <f t="shared" si="96"/>
        <v>0.1633180029641941</v>
      </c>
      <c r="Z76" s="63">
        <v>4715</v>
      </c>
      <c r="AA76" s="42">
        <f t="shared" si="97"/>
        <v>8.2005062921276017E-2</v>
      </c>
      <c r="AB76" s="63">
        <v>5450</v>
      </c>
      <c r="AC76" s="42">
        <f t="shared" si="98"/>
        <v>7.0905598497894171E-2</v>
      </c>
      <c r="AD76" s="63">
        <v>7410</v>
      </c>
      <c r="AE76" s="42">
        <f t="shared" si="99"/>
        <v>7.8730009510287649E-2</v>
      </c>
      <c r="AF76" s="63">
        <v>7115</v>
      </c>
      <c r="AG76" s="42">
        <f t="shared" si="100"/>
        <v>9.4355473870694956E-2</v>
      </c>
      <c r="AH76" s="63">
        <v>14855</v>
      </c>
      <c r="AI76" s="42">
        <f t="shared" si="101"/>
        <v>0.10802075365545355</v>
      </c>
      <c r="AJ76" s="63">
        <v>2400</v>
      </c>
      <c r="AK76" s="42">
        <f t="shared" si="102"/>
        <v>3.9058240719192408E-2</v>
      </c>
      <c r="AL76" s="63">
        <v>10240</v>
      </c>
      <c r="AM76" s="42">
        <f t="shared" si="103"/>
        <v>9.9331096249601195E-2</v>
      </c>
      <c r="AN76" s="63">
        <v>2950</v>
      </c>
      <c r="AO76" s="42">
        <f t="shared" si="104"/>
        <v>3.0983906013944653E-2</v>
      </c>
      <c r="AP76" s="63">
        <v>7265</v>
      </c>
      <c r="AQ76" s="42">
        <f t="shared" si="105"/>
        <v>0.10424708208614698</v>
      </c>
      <c r="AR76" s="63">
        <v>7475</v>
      </c>
      <c r="AS76" s="42">
        <f t="shared" si="106"/>
        <v>0.10016373252812859</v>
      </c>
      <c r="AT76" s="63">
        <v>10715</v>
      </c>
      <c r="AU76" s="42">
        <f t="shared" si="107"/>
        <v>0.18553922998881917</v>
      </c>
      <c r="AV76" s="63">
        <v>8145</v>
      </c>
      <c r="AW76" s="42">
        <f t="shared" si="108"/>
        <v>7.1299241120465165E-2</v>
      </c>
      <c r="AX76" s="63">
        <v>4360</v>
      </c>
      <c r="AY76" s="42">
        <f t="shared" si="109"/>
        <v>9.7084308815388848E-2</v>
      </c>
      <c r="AZ76" s="63">
        <v>6100</v>
      </c>
      <c r="BA76" s="42">
        <f t="shared" si="110"/>
        <v>8.7564618381909209E-2</v>
      </c>
      <c r="BB76" s="63">
        <v>8675</v>
      </c>
      <c r="BC76" s="42">
        <f t="shared" si="111"/>
        <v>9.0143993469314468E-2</v>
      </c>
      <c r="BD76" s="63">
        <v>7130</v>
      </c>
      <c r="BE76" s="42">
        <f t="shared" si="112"/>
        <v>6.3660845017806736E-2</v>
      </c>
      <c r="BF76" s="63">
        <v>15705</v>
      </c>
      <c r="BG76" s="42">
        <f t="shared" si="113"/>
        <v>8.4130042063949653E-2</v>
      </c>
      <c r="BH76" s="63">
        <v>5740</v>
      </c>
      <c r="BI76" s="42">
        <f t="shared" si="114"/>
        <v>4.0410679514728286E-2</v>
      </c>
      <c r="BJ76" s="63">
        <v>8590</v>
      </c>
      <c r="BK76" s="42">
        <f t="shared" si="115"/>
        <v>7.3648107115041592E-2</v>
      </c>
      <c r="BL76" s="125">
        <f t="shared" si="116"/>
        <v>94265</v>
      </c>
      <c r="BM76" s="63">
        <v>3745</v>
      </c>
      <c r="BN76" s="42">
        <f t="shared" si="117"/>
        <v>4.061504958398042E-2</v>
      </c>
      <c r="BO76" s="63">
        <v>8115</v>
      </c>
      <c r="BP76" s="42">
        <f t="shared" si="118"/>
        <v>0.11873692010036818</v>
      </c>
      <c r="BQ76" s="63">
        <v>7475</v>
      </c>
      <c r="BR76" s="42">
        <f t="shared" si="119"/>
        <v>0.11849182652099119</v>
      </c>
      <c r="BS76" s="63">
        <v>10715</v>
      </c>
      <c r="BT76" s="42">
        <f t="shared" si="120"/>
        <v>0.12505794798989919</v>
      </c>
      <c r="BU76" s="63">
        <v>7295</v>
      </c>
      <c r="BV76" s="42">
        <f t="shared" si="121"/>
        <v>6.3652590704069201E-2</v>
      </c>
      <c r="BW76" s="63">
        <v>4410</v>
      </c>
      <c r="BX76" s="42">
        <f t="shared" si="122"/>
        <v>7.7768163054267897E-2</v>
      </c>
      <c r="BY76" s="63">
        <v>6100</v>
      </c>
      <c r="BZ76" s="42">
        <f t="shared" si="123"/>
        <v>6.8834859417212471E-2</v>
      </c>
      <c r="CA76" s="63">
        <v>11955</v>
      </c>
      <c r="CB76" s="42">
        <f t="shared" si="124"/>
        <v>0.16574847602906859</v>
      </c>
      <c r="CC76" s="63">
        <v>9210</v>
      </c>
      <c r="CD76" s="42">
        <f t="shared" si="125"/>
        <v>0.10361901504557099</v>
      </c>
      <c r="CE76" s="63">
        <v>13305</v>
      </c>
      <c r="CF76" s="42">
        <f t="shared" si="127"/>
        <v>9.2392817734421165E-2</v>
      </c>
      <c r="CG76" s="63">
        <v>3350</v>
      </c>
      <c r="CH76" s="42">
        <f t="shared" si="128"/>
        <v>2.955762470692733E-2</v>
      </c>
      <c r="CI76" s="63">
        <v>8590</v>
      </c>
      <c r="CJ76" s="42">
        <f t="shared" si="129"/>
        <v>6.5960806687611853E-2</v>
      </c>
      <c r="CK76" s="63">
        <v>5820.06</v>
      </c>
      <c r="CL76" s="42">
        <f t="shared" si="130"/>
        <v>5.9200159167446843E-2</v>
      </c>
      <c r="CM76" s="63">
        <v>8715</v>
      </c>
      <c r="CN76" s="42">
        <f t="shared" si="131"/>
        <v>0.14550460881465752</v>
      </c>
      <c r="CO76" s="63">
        <v>9951.5</v>
      </c>
      <c r="CP76" s="42">
        <f t="shared" si="132"/>
        <v>0.17783409632616184</v>
      </c>
      <c r="CQ76" s="63">
        <v>9465</v>
      </c>
      <c r="CR76" s="42">
        <f t="shared" si="133"/>
        <v>0.15618541262898911</v>
      </c>
      <c r="CS76" s="63">
        <v>7877.5</v>
      </c>
      <c r="CT76" s="42">
        <f t="shared" si="134"/>
        <v>0.13593500244777912</v>
      </c>
      <c r="CU76" s="63">
        <v>5260</v>
      </c>
      <c r="CV76" s="42">
        <f t="shared" si="135"/>
        <v>7.9394261032632557E-2</v>
      </c>
      <c r="CW76" s="63">
        <v>7150</v>
      </c>
      <c r="CX76" s="42">
        <f t="shared" si="136"/>
        <v>7.6565603282876066E-2</v>
      </c>
      <c r="CY76" s="63">
        <v>9025</v>
      </c>
      <c r="CZ76" s="42">
        <f t="shared" si="137"/>
        <v>0.12515455373977061</v>
      </c>
      <c r="DA76" s="63">
        <v>6810</v>
      </c>
      <c r="DB76" s="42">
        <f t="shared" si="138"/>
        <v>0.10142729502340497</v>
      </c>
      <c r="DC76" s="63">
        <v>12510</v>
      </c>
      <c r="DD76" s="42">
        <f t="shared" si="139"/>
        <v>9.5355835430310551E-2</v>
      </c>
      <c r="DE76" s="63">
        <v>3350</v>
      </c>
      <c r="DF76" s="42">
        <f t="shared" si="140"/>
        <v>3.2729249094303518E-2</v>
      </c>
      <c r="DG76" s="63">
        <v>9393.5</v>
      </c>
      <c r="DH76" s="42">
        <f t="shared" si="141"/>
        <v>0.11393102233732098</v>
      </c>
      <c r="DI76" s="63">
        <v>6632.5</v>
      </c>
      <c r="DJ76" s="42">
        <f t="shared" si="142"/>
        <v>0.10691929443099188</v>
      </c>
      <c r="DK76" s="63">
        <v>8715</v>
      </c>
      <c r="DL76" s="42">
        <f t="shared" si="143"/>
        <v>0.11020128837508548</v>
      </c>
      <c r="DM76" s="63">
        <v>8755</v>
      </c>
      <c r="DN76" s="42">
        <f t="shared" si="144"/>
        <v>0.13864510084748502</v>
      </c>
      <c r="DO76" s="63">
        <v>11015</v>
      </c>
      <c r="DP76" s="42">
        <f>+DO76/DO$86</f>
        <v>0.2021039359168143</v>
      </c>
      <c r="DQ76" s="63">
        <v>6445</v>
      </c>
      <c r="DR76" s="42">
        <f>+DQ76/DQ$86</f>
        <v>8.9230594145614642E-2</v>
      </c>
      <c r="DS76" s="63">
        <v>5070</v>
      </c>
      <c r="DT76" s="42">
        <f>+DS76/DS$86</f>
        <v>8.6669792705343737E-2</v>
      </c>
      <c r="DU76" s="63">
        <v>4200</v>
      </c>
      <c r="DV76" s="42">
        <f>+DU76/DU$86</f>
        <v>5.0195661493366343E-2</v>
      </c>
      <c r="DW76" s="63">
        <v>11195</v>
      </c>
      <c r="DX76" s="42">
        <f>+DW76/DW$86</f>
        <v>0.16032296592474632</v>
      </c>
      <c r="DY76" s="63">
        <v>7910</v>
      </c>
      <c r="DZ76" s="42">
        <f>+DY76/DY$86</f>
        <v>0.13985588655371403</v>
      </c>
      <c r="EA76" s="63">
        <v>11560</v>
      </c>
      <c r="EB76" s="42">
        <f>+EA76/EA$86</f>
        <v>0.17628293105446469</v>
      </c>
      <c r="EC76" s="63">
        <f>4650+1400</f>
        <v>6050</v>
      </c>
      <c r="ED76" s="42">
        <f>+EC76/EC$86</f>
        <v>9.8655979424765519E-2</v>
      </c>
      <c r="EE76" s="63">
        <v>11280</v>
      </c>
      <c r="EF76" s="42">
        <f>+EE76/EE$86</f>
        <v>8.5268331047038404E-2</v>
      </c>
      <c r="EG76" s="63">
        <v>7695</v>
      </c>
      <c r="EH76" s="42">
        <f>+EG76/EG$86</f>
        <v>0.13381317107653087</v>
      </c>
      <c r="EI76" s="63">
        <v>8015</v>
      </c>
      <c r="EJ76" s="42">
        <f>+EI76/EI$86</f>
        <v>0.16155684765199343</v>
      </c>
      <c r="EK76" s="63">
        <v>9605</v>
      </c>
      <c r="EL76" s="42">
        <f>+EK76/EK$86</f>
        <v>0.25951702004752092</v>
      </c>
      <c r="EM76" s="63">
        <v>11140</v>
      </c>
      <c r="EN76" s="42">
        <f>+EM76/EM$86</f>
        <v>0.29090157029398822</v>
      </c>
      <c r="EO76" s="63">
        <v>7145</v>
      </c>
      <c r="EP76" s="42">
        <f>+EO76/EO$86</f>
        <v>0.17622699121701446</v>
      </c>
      <c r="EQ76" s="74">
        <v>4095</v>
      </c>
      <c r="ER76" s="75">
        <f>+EQ76/EQ$86</f>
        <v>0.22480817192801969</v>
      </c>
      <c r="ES76" s="63">
        <v>4200</v>
      </c>
      <c r="ET76" s="42">
        <f>+ES76/ES$86</f>
        <v>4.2493403657892892E-2</v>
      </c>
      <c r="EU76" s="63">
        <v>11040</v>
      </c>
      <c r="EV76" s="42">
        <f>+EU76/EU$86</f>
        <v>0.17923171933871287</v>
      </c>
      <c r="EW76" s="63">
        <v>8710</v>
      </c>
      <c r="EX76" s="42">
        <f>+EW76/EW$86</f>
        <v>0.16763065520106343</v>
      </c>
      <c r="EY76" s="43">
        <v>16655</v>
      </c>
      <c r="EZ76" s="42">
        <f>+EY76/EY$86</f>
        <v>0.20848122398444111</v>
      </c>
      <c r="FA76" s="43">
        <v>3800</v>
      </c>
      <c r="FB76" s="42">
        <f>+FA76/FA$86</f>
        <v>0.11974511936225012</v>
      </c>
      <c r="FC76" s="43">
        <v>13940</v>
      </c>
      <c r="FD76" s="42">
        <f>+FC76/FC$86</f>
        <v>0.15541540173320503</v>
      </c>
      <c r="FE76" s="43">
        <v>5657.52</v>
      </c>
      <c r="FF76" s="42">
        <f>+FE76/FE$86</f>
        <v>0.13982947167261409</v>
      </c>
      <c r="FG76" s="43">
        <v>9180</v>
      </c>
      <c r="FH76" s="42">
        <f>+FG76/FG$86</f>
        <v>0.16314028340559428</v>
      </c>
      <c r="FI76" s="41">
        <v>8755</v>
      </c>
      <c r="FJ76" s="42">
        <f>+FI76/FI$86</f>
        <v>0.26913709207132269</v>
      </c>
      <c r="FK76" s="41">
        <v>8265</v>
      </c>
      <c r="FL76" s="42">
        <f>+FK76/FK$86</f>
        <v>0.28628988400843247</v>
      </c>
    </row>
    <row r="77" spans="1:168" ht="14" customHeight="1" x14ac:dyDescent="0.15">
      <c r="A77" s="114">
        <v>4915</v>
      </c>
      <c r="B77" s="60" t="s">
        <v>46</v>
      </c>
      <c r="C77" s="128">
        <f t="shared" si="126"/>
        <v>22491.66</v>
      </c>
      <c r="D77" s="63">
        <v>3775</v>
      </c>
      <c r="E77" s="42">
        <f t="shared" si="86"/>
        <v>3.8840881102558344E-2</v>
      </c>
      <c r="F77" s="63">
        <v>3250</v>
      </c>
      <c r="G77" s="42">
        <f t="shared" si="87"/>
        <v>3.7134127439983532E-2</v>
      </c>
      <c r="H77" s="63">
        <v>4116.66</v>
      </c>
      <c r="I77" s="42">
        <f t="shared" si="88"/>
        <v>3.3563467668952247E-2</v>
      </c>
      <c r="J77" s="63">
        <v>7350</v>
      </c>
      <c r="K77" s="42">
        <f t="shared" si="89"/>
        <v>4.0105671624036873E-2</v>
      </c>
      <c r="L77" s="63">
        <v>1400</v>
      </c>
      <c r="M77" s="42">
        <f t="shared" si="90"/>
        <v>2.4618146176221618E-2</v>
      </c>
      <c r="N77" s="63">
        <v>2600</v>
      </c>
      <c r="O77" s="42">
        <f t="shared" si="91"/>
        <v>2.6536377137441391E-2</v>
      </c>
      <c r="P77" s="63">
        <v>3025</v>
      </c>
      <c r="Q77" s="42">
        <f t="shared" si="92"/>
        <v>2.5110611204728267E-2</v>
      </c>
      <c r="R77" s="63">
        <v>2030</v>
      </c>
      <c r="S77" s="42">
        <f t="shared" si="93"/>
        <v>2.4280347833325815E-2</v>
      </c>
      <c r="T77" s="63">
        <v>3580</v>
      </c>
      <c r="U77" s="42">
        <f t="shared" si="94"/>
        <v>7.3786470199540877E-2</v>
      </c>
      <c r="V77" s="63">
        <v>3773.33</v>
      </c>
      <c r="W77" s="42">
        <f t="shared" si="95"/>
        <v>4.7683460063192434E-2</v>
      </c>
      <c r="X77" s="63">
        <v>3870</v>
      </c>
      <c r="Y77" s="42">
        <f t="shared" si="96"/>
        <v>6.109624663812771E-2</v>
      </c>
      <c r="Z77" s="63">
        <v>2900</v>
      </c>
      <c r="AA77" s="42">
        <f t="shared" si="97"/>
        <v>5.0437896600572733E-2</v>
      </c>
      <c r="AB77" s="63">
        <v>2420</v>
      </c>
      <c r="AC77" s="42">
        <f t="shared" si="98"/>
        <v>3.148468777337686E-2</v>
      </c>
      <c r="AD77" s="63">
        <v>3480</v>
      </c>
      <c r="AE77" s="42">
        <f t="shared" si="99"/>
        <v>3.6974417421835493E-2</v>
      </c>
      <c r="AF77" s="63">
        <v>2810</v>
      </c>
      <c r="AG77" s="42">
        <f t="shared" si="100"/>
        <v>3.7264776047315928E-2</v>
      </c>
      <c r="AH77" s="63">
        <v>6100</v>
      </c>
      <c r="AI77" s="42">
        <f t="shared" si="101"/>
        <v>4.435722634118254E-2</v>
      </c>
      <c r="AJ77" s="63">
        <v>1260</v>
      </c>
      <c r="AK77" s="42">
        <f t="shared" si="102"/>
        <v>2.0505576377576013E-2</v>
      </c>
      <c r="AL77" s="63">
        <v>3190</v>
      </c>
      <c r="AM77" s="42">
        <f t="shared" si="103"/>
        <v>3.0943964554319119E-2</v>
      </c>
      <c r="AN77" s="63">
        <v>2420</v>
      </c>
      <c r="AO77" s="42">
        <f t="shared" si="104"/>
        <v>2.5417305950422395E-2</v>
      </c>
      <c r="AP77" s="63">
        <v>1740</v>
      </c>
      <c r="AQ77" s="42">
        <f t="shared" si="105"/>
        <v>2.4967642509276772E-2</v>
      </c>
      <c r="AR77" s="63">
        <v>4350</v>
      </c>
      <c r="AS77" s="42">
        <f t="shared" si="106"/>
        <v>5.8289262407673494E-2</v>
      </c>
      <c r="AT77" s="63">
        <v>2910</v>
      </c>
      <c r="AU77" s="42">
        <f t="shared" si="107"/>
        <v>5.0389095591923824E-2</v>
      </c>
      <c r="AV77" s="63">
        <v>4160</v>
      </c>
      <c r="AW77" s="42">
        <f t="shared" si="108"/>
        <v>3.6415573119844696E-2</v>
      </c>
      <c r="AX77" s="63">
        <v>2900</v>
      </c>
      <c r="AY77" s="42">
        <f t="shared" si="109"/>
        <v>6.4574425588217355E-2</v>
      </c>
      <c r="AZ77" s="63">
        <v>2900</v>
      </c>
      <c r="BA77" s="42">
        <f t="shared" si="110"/>
        <v>4.1629080870087987E-2</v>
      </c>
      <c r="BB77" s="63">
        <v>3770</v>
      </c>
      <c r="BC77" s="42">
        <f t="shared" si="111"/>
        <v>3.9174968919805826E-2</v>
      </c>
      <c r="BD77" s="63">
        <v>2810</v>
      </c>
      <c r="BE77" s="42">
        <f t="shared" si="112"/>
        <v>2.5089337237031824E-2</v>
      </c>
      <c r="BF77" s="63">
        <v>5610</v>
      </c>
      <c r="BG77" s="42">
        <f t="shared" si="113"/>
        <v>3.0052183125040276E-2</v>
      </c>
      <c r="BH77" s="63">
        <v>2130</v>
      </c>
      <c r="BI77" s="42">
        <f t="shared" si="114"/>
        <v>1.4995600586475826E-2</v>
      </c>
      <c r="BJ77" s="63">
        <v>2610</v>
      </c>
      <c r="BK77" s="42">
        <f t="shared" si="115"/>
        <v>2.2377364327154661E-2</v>
      </c>
      <c r="BL77" s="125">
        <f t="shared" si="116"/>
        <v>36380</v>
      </c>
      <c r="BM77" s="63">
        <v>1260</v>
      </c>
      <c r="BN77" s="42">
        <f t="shared" si="117"/>
        <v>1.3664876495544815E-2</v>
      </c>
      <c r="BO77" s="63">
        <v>1740</v>
      </c>
      <c r="BP77" s="42">
        <f t="shared" si="118"/>
        <v>2.5459302646289667E-2</v>
      </c>
      <c r="BQ77" s="63">
        <v>4640</v>
      </c>
      <c r="BR77" s="42">
        <f t="shared" si="119"/>
        <v>7.3552117064535003E-2</v>
      </c>
      <c r="BS77" s="63">
        <v>3780</v>
      </c>
      <c r="BT77" s="42">
        <f t="shared" si="120"/>
        <v>4.4117502883977505E-2</v>
      </c>
      <c r="BU77" s="63">
        <v>3580</v>
      </c>
      <c r="BV77" s="42">
        <f t="shared" si="121"/>
        <v>3.1237323470948288E-2</v>
      </c>
      <c r="BW77" s="63">
        <v>2610</v>
      </c>
      <c r="BX77" s="42">
        <f t="shared" si="122"/>
        <v>4.6026055685178958E-2</v>
      </c>
      <c r="BY77" s="63">
        <v>3770</v>
      </c>
      <c r="BZ77" s="42">
        <f t="shared" si="123"/>
        <v>4.2542200000473936E-2</v>
      </c>
      <c r="CA77" s="63">
        <v>3480</v>
      </c>
      <c r="CB77" s="42">
        <f t="shared" si="124"/>
        <v>4.82479880034428E-2</v>
      </c>
      <c r="CC77" s="63">
        <v>2810</v>
      </c>
      <c r="CD77" s="42">
        <f t="shared" si="125"/>
        <v>3.1614487760917964E-2</v>
      </c>
      <c r="CE77" s="63">
        <v>4840</v>
      </c>
      <c r="CF77" s="42">
        <f t="shared" si="127"/>
        <v>3.3610014117594768E-2</v>
      </c>
      <c r="CG77" s="63">
        <v>1550</v>
      </c>
      <c r="CH77" s="42">
        <f t="shared" si="128"/>
        <v>1.3675915909175331E-2</v>
      </c>
      <c r="CI77" s="63">
        <v>2320</v>
      </c>
      <c r="CJ77" s="42">
        <f t="shared" si="129"/>
        <v>1.7814792958703085E-2</v>
      </c>
      <c r="CK77" s="63">
        <v>4087.53</v>
      </c>
      <c r="CL77" s="42">
        <f t="shared" si="130"/>
        <v>4.1577307897463944E-2</v>
      </c>
      <c r="CM77" s="63">
        <v>1450</v>
      </c>
      <c r="CN77" s="42">
        <f t="shared" si="131"/>
        <v>2.4209028431583866E-2</v>
      </c>
      <c r="CO77" s="63">
        <v>4640</v>
      </c>
      <c r="CP77" s="42">
        <f t="shared" si="132"/>
        <v>8.2917168964818461E-2</v>
      </c>
      <c r="CQ77" s="63">
        <v>3490</v>
      </c>
      <c r="CR77" s="42">
        <f t="shared" si="133"/>
        <v>5.7589761233509978E-2</v>
      </c>
      <c r="CS77" s="63">
        <v>3290</v>
      </c>
      <c r="CT77" s="42">
        <f t="shared" si="134"/>
        <v>5.6772600197168302E-2</v>
      </c>
      <c r="CU77" s="63">
        <v>2030</v>
      </c>
      <c r="CV77" s="42">
        <f t="shared" si="135"/>
        <v>3.0640750930844882E-2</v>
      </c>
      <c r="CW77" s="63">
        <v>3190</v>
      </c>
      <c r="CX77" s="42">
        <f t="shared" si="136"/>
        <v>3.4160038387744708E-2</v>
      </c>
      <c r="CY77" s="63">
        <v>2610</v>
      </c>
      <c r="CZ77" s="42">
        <f t="shared" si="137"/>
        <v>3.6194280915324242E-2</v>
      </c>
      <c r="DA77" s="63">
        <v>2520</v>
      </c>
      <c r="DB77" s="42">
        <f t="shared" si="138"/>
        <v>3.75325673214362E-2</v>
      </c>
      <c r="DC77" s="63">
        <v>4450</v>
      </c>
      <c r="DD77" s="42">
        <f t="shared" si="139"/>
        <v>3.3919541779766742E-2</v>
      </c>
      <c r="DE77" s="63">
        <v>2226</v>
      </c>
      <c r="DF77" s="42">
        <f t="shared" si="140"/>
        <v>2.1747853278781981E-2</v>
      </c>
      <c r="DG77" s="63">
        <v>3000</v>
      </c>
      <c r="DH77" s="42">
        <f t="shared" si="141"/>
        <v>3.6386125194226106E-2</v>
      </c>
      <c r="DI77" s="63">
        <v>2710</v>
      </c>
      <c r="DJ77" s="42">
        <f t="shared" si="142"/>
        <v>4.3686586944287675E-2</v>
      </c>
      <c r="DK77" s="63">
        <v>2420</v>
      </c>
      <c r="DL77" s="42">
        <f t="shared" si="143"/>
        <v>3.060093148223831E-2</v>
      </c>
      <c r="DM77" s="63">
        <v>4640</v>
      </c>
      <c r="DN77" s="42">
        <f t="shared" si="144"/>
        <v>7.3479528033390112E-2</v>
      </c>
      <c r="DO77" s="63">
        <v>2620</v>
      </c>
      <c r="DP77" s="42">
        <f>+DO77/DO$86</f>
        <v>4.8071930286160094E-2</v>
      </c>
      <c r="DQ77" s="63">
        <v>3680</v>
      </c>
      <c r="DR77" s="42">
        <f>+DQ77/DQ$86</f>
        <v>5.0949353988496801E-2</v>
      </c>
      <c r="DS77" s="63">
        <v>1740</v>
      </c>
      <c r="DT77" s="42">
        <f>+DS77/DS$86</f>
        <v>2.9744662585265896E-2</v>
      </c>
      <c r="DU77" s="63">
        <v>3190</v>
      </c>
      <c r="DV77" s="42">
        <f>+DU77/DU$86</f>
        <v>3.8124800039009199E-2</v>
      </c>
      <c r="DW77" s="63">
        <v>2489.19</v>
      </c>
      <c r="DX77" s="42">
        <f>+DW77/DW$86</f>
        <v>3.5647550116142859E-2</v>
      </c>
      <c r="DY77" s="63">
        <v>1940</v>
      </c>
      <c r="DZ77" s="42">
        <f>+DY77/DY$86</f>
        <v>3.4300938042250977E-2</v>
      </c>
      <c r="EA77" s="63">
        <v>4740</v>
      </c>
      <c r="EB77" s="42">
        <f>+EA77/EA$86</f>
        <v>7.228210148773033E-2</v>
      </c>
      <c r="EC77" s="63">
        <v>2130</v>
      </c>
      <c r="ED77" s="42">
        <f>+EC77/EC$86</f>
        <v>3.4733427466900918E-2</v>
      </c>
      <c r="EE77" s="63">
        <v>3000</v>
      </c>
      <c r="EF77" s="42">
        <f>+EE77/EE$86</f>
        <v>2.2677747618893192E-2</v>
      </c>
      <c r="EG77" s="63">
        <v>2420</v>
      </c>
      <c r="EH77" s="42">
        <f>+EG77/EG$86</f>
        <v>4.2082894607563967E-2</v>
      </c>
      <c r="EI77" s="63">
        <v>1840</v>
      </c>
      <c r="EJ77" s="42">
        <f>+EI77/EI$86</f>
        <v>3.7088533958785766E-2</v>
      </c>
      <c r="EK77" s="63">
        <v>4350</v>
      </c>
      <c r="EL77" s="42">
        <f>+EK77/EK$86</f>
        <v>0.11753243489918958</v>
      </c>
      <c r="EM77" s="63">
        <v>2620</v>
      </c>
      <c r="EN77" s="42">
        <f>+EM77/EM$86</f>
        <v>6.8416706837544805E-2</v>
      </c>
      <c r="EO77" s="63">
        <v>4260</v>
      </c>
      <c r="EP77" s="42">
        <f>+EO77/EO$86</f>
        <v>0.10507025648488195</v>
      </c>
      <c r="EQ77" s="74">
        <v>970</v>
      </c>
      <c r="ER77" s="75">
        <f>+EQ77/EQ$86</f>
        <v>5.3251264168541902E-2</v>
      </c>
      <c r="ES77" s="63">
        <v>4160</v>
      </c>
      <c r="ET77" s="42">
        <f>+ES77/ES$86</f>
        <v>4.2088704575436772E-2</v>
      </c>
      <c r="EU77" s="63">
        <v>2610</v>
      </c>
      <c r="EV77" s="42">
        <f>+EU77/EU$86</f>
        <v>4.2372716256706577E-2</v>
      </c>
      <c r="EW77" s="63">
        <v>2810</v>
      </c>
      <c r="EX77" s="42">
        <f>+EW77/EW$86</f>
        <v>5.4080613216416565E-2</v>
      </c>
      <c r="EY77" s="43">
        <v>3870</v>
      </c>
      <c r="EZ77" s="42">
        <f>+EY77/EY$86</f>
        <v>4.8443250484526391E-2</v>
      </c>
      <c r="FA77" s="43">
        <v>2420</v>
      </c>
      <c r="FB77" s="42">
        <f>+FA77/FA$86</f>
        <v>7.6258733909643495E-2</v>
      </c>
      <c r="FC77" s="43">
        <v>3680</v>
      </c>
      <c r="FD77" s="42">
        <f>+FC77/FC$86</f>
        <v>4.1027882236599318E-2</v>
      </c>
      <c r="FE77" s="43">
        <v>2710</v>
      </c>
      <c r="FF77" s="42">
        <f>+FE77/FE$86</f>
        <v>6.6979501306718162E-2</v>
      </c>
      <c r="FG77" s="43">
        <v>2130</v>
      </c>
      <c r="FH77" s="42">
        <f>+FG77/FG$86</f>
        <v>3.7852810855546384E-2</v>
      </c>
      <c r="FI77" s="41">
        <v>4060</v>
      </c>
      <c r="FJ77" s="42">
        <f>+FI77/FI$86</f>
        <v>0.12480829169726673</v>
      </c>
      <c r="FK77" s="41">
        <v>2040</v>
      </c>
      <c r="FL77" s="42">
        <f>+FK77/FK$86</f>
        <v>7.0663201860520539E-2</v>
      </c>
    </row>
    <row r="78" spans="1:168" ht="14" customHeight="1" x14ac:dyDescent="0.15">
      <c r="A78" s="114">
        <v>4917</v>
      </c>
      <c r="B78" s="60" t="s">
        <v>149</v>
      </c>
      <c r="C78" s="128">
        <f t="shared" si="126"/>
        <v>118095</v>
      </c>
      <c r="D78" s="63">
        <v>12210</v>
      </c>
      <c r="E78" s="42">
        <f t="shared" si="86"/>
        <v>0.12562838629463241</v>
      </c>
      <c r="F78" s="63">
        <v>1500</v>
      </c>
      <c r="G78" s="42">
        <f t="shared" si="87"/>
        <v>1.7138828049223169E-2</v>
      </c>
      <c r="H78" s="63">
        <v>30000</v>
      </c>
      <c r="I78" s="42">
        <f t="shared" si="88"/>
        <v>0.24459246818259642</v>
      </c>
      <c r="J78" s="63">
        <v>54650</v>
      </c>
      <c r="K78" s="42">
        <f t="shared" si="89"/>
        <v>0.2982006740481109</v>
      </c>
      <c r="L78" s="63">
        <v>5175</v>
      </c>
      <c r="M78" s="42">
        <f t="shared" si="90"/>
        <v>9.0999218901390622E-2</v>
      </c>
      <c r="N78" s="63">
        <v>14560</v>
      </c>
      <c r="O78" s="42">
        <f t="shared" si="91"/>
        <v>0.14860371196967179</v>
      </c>
      <c r="P78" s="63">
        <v>39960</v>
      </c>
      <c r="Q78" s="42">
        <f t="shared" si="92"/>
        <v>0.33170909875733601</v>
      </c>
      <c r="R78" s="63">
        <v>5000</v>
      </c>
      <c r="S78" s="42">
        <f t="shared" si="93"/>
        <v>5.9803812397354224E-2</v>
      </c>
      <c r="T78" s="63"/>
      <c r="U78" s="42">
        <f t="shared" si="94"/>
        <v>0</v>
      </c>
      <c r="V78" s="63">
        <v>1333.33</v>
      </c>
      <c r="W78" s="42">
        <f t="shared" si="95"/>
        <v>1.6849251935573184E-2</v>
      </c>
      <c r="X78" s="63">
        <v>3000</v>
      </c>
      <c r="Y78" s="42">
        <f t="shared" si="96"/>
        <v>4.7361431502424584E-2</v>
      </c>
      <c r="Z78" s="63"/>
      <c r="AA78" s="42">
        <f t="shared" si="97"/>
        <v>0</v>
      </c>
      <c r="AB78" s="63">
        <v>9210</v>
      </c>
      <c r="AC78" s="42">
        <f t="shared" si="98"/>
        <v>0.11982395636066152</v>
      </c>
      <c r="AD78" s="63">
        <v>14500</v>
      </c>
      <c r="AE78" s="42">
        <f t="shared" si="99"/>
        <v>0.15406007259098123</v>
      </c>
      <c r="AF78" s="63">
        <v>17000</v>
      </c>
      <c r="AG78" s="42">
        <f t="shared" si="100"/>
        <v>0.22544526434319245</v>
      </c>
      <c r="AH78" s="63">
        <v>49300</v>
      </c>
      <c r="AI78" s="42">
        <f t="shared" si="101"/>
        <v>0.35849364895414743</v>
      </c>
      <c r="AJ78" s="63">
        <v>5175</v>
      </c>
      <c r="AK78" s="42">
        <f t="shared" si="102"/>
        <v>8.4219331550758628E-2</v>
      </c>
      <c r="AL78" s="63">
        <v>16560</v>
      </c>
      <c r="AM78" s="42">
        <f t="shared" si="103"/>
        <v>0.16063700721615193</v>
      </c>
      <c r="AN78" s="63">
        <v>42985</v>
      </c>
      <c r="AO78" s="42">
        <f t="shared" si="104"/>
        <v>0.45147227118963079</v>
      </c>
      <c r="AP78" s="63">
        <v>5000</v>
      </c>
      <c r="AQ78" s="42">
        <f t="shared" si="105"/>
        <v>7.174609916458842E-2</v>
      </c>
      <c r="AR78" s="63"/>
      <c r="AS78" s="42">
        <f t="shared" si="106"/>
        <v>0</v>
      </c>
      <c r="AT78" s="63"/>
      <c r="AU78" s="42">
        <f t="shared" si="107"/>
        <v>0</v>
      </c>
      <c r="AV78" s="63"/>
      <c r="AW78" s="42">
        <f t="shared" si="108"/>
        <v>0</v>
      </c>
      <c r="AX78" s="63"/>
      <c r="AY78" s="42">
        <f t="shared" si="109"/>
        <v>0</v>
      </c>
      <c r="AZ78" s="63">
        <v>9210</v>
      </c>
      <c r="BA78" s="42">
        <f t="shared" si="110"/>
        <v>0.13220821890121046</v>
      </c>
      <c r="BB78" s="63">
        <v>1500</v>
      </c>
      <c r="BC78" s="42">
        <f t="shared" si="111"/>
        <v>1.5586857660400195E-2</v>
      </c>
      <c r="BD78" s="63">
        <v>25000</v>
      </c>
      <c r="BE78" s="42">
        <f t="shared" si="112"/>
        <v>0.22321474410170664</v>
      </c>
      <c r="BF78" s="63">
        <v>47550</v>
      </c>
      <c r="BG78" s="42">
        <f t="shared" si="113"/>
        <v>0.25472037568550182</v>
      </c>
      <c r="BH78" s="63">
        <v>5175</v>
      </c>
      <c r="BI78" s="42">
        <f t="shared" si="114"/>
        <v>3.6432973255874364E-2</v>
      </c>
      <c r="BJ78" s="63">
        <v>14560</v>
      </c>
      <c r="BK78" s="42">
        <f t="shared" si="115"/>
        <v>0.12483311287485513</v>
      </c>
      <c r="BL78" s="125">
        <f t="shared" si="116"/>
        <v>109520</v>
      </c>
      <c r="BM78" s="63">
        <v>7025</v>
      </c>
      <c r="BN78" s="42">
        <f t="shared" si="117"/>
        <v>7.6187109032700262E-2</v>
      </c>
      <c r="BO78" s="63">
        <v>5000</v>
      </c>
      <c r="BP78" s="42">
        <f t="shared" si="118"/>
        <v>7.3158915650257658E-2</v>
      </c>
      <c r="BQ78" s="63"/>
      <c r="BR78" s="42">
        <f t="shared" si="119"/>
        <v>0</v>
      </c>
      <c r="BS78" s="63"/>
      <c r="BT78" s="42">
        <f t="shared" si="120"/>
        <v>0</v>
      </c>
      <c r="BU78" s="63"/>
      <c r="BV78" s="42">
        <f t="shared" si="121"/>
        <v>0</v>
      </c>
      <c r="BW78" s="63"/>
      <c r="BX78" s="42">
        <f t="shared" si="122"/>
        <v>0</v>
      </c>
      <c r="BY78" s="63">
        <v>9710</v>
      </c>
      <c r="BZ78" s="42">
        <f t="shared" si="123"/>
        <v>0.10957155490838248</v>
      </c>
      <c r="CA78" s="63">
        <v>1500</v>
      </c>
      <c r="CB78" s="42">
        <f t="shared" si="124"/>
        <v>2.0796546553208103E-2</v>
      </c>
      <c r="CC78" s="63">
        <v>15000</v>
      </c>
      <c r="CD78" s="42">
        <f t="shared" si="125"/>
        <v>0.16876061082340552</v>
      </c>
      <c r="CE78" s="63">
        <v>47550</v>
      </c>
      <c r="CF78" s="42">
        <f t="shared" si="127"/>
        <v>0.33019755605198992</v>
      </c>
      <c r="CG78" s="63">
        <v>9175</v>
      </c>
      <c r="CH78" s="42">
        <f t="shared" si="128"/>
        <v>8.0952599010763654E-2</v>
      </c>
      <c r="CI78" s="63">
        <v>14560</v>
      </c>
      <c r="CJ78" s="42">
        <f t="shared" si="129"/>
        <v>0.11180318339599866</v>
      </c>
      <c r="CK78" s="63">
        <v>3025</v>
      </c>
      <c r="CL78" s="42">
        <f t="shared" si="130"/>
        <v>3.0769524967358877E-2</v>
      </c>
      <c r="CM78" s="63">
        <v>2000</v>
      </c>
      <c r="CN78" s="42">
        <f t="shared" si="131"/>
        <v>3.3391763353908782E-2</v>
      </c>
      <c r="CO78" s="63"/>
      <c r="CP78" s="42">
        <f t="shared" si="132"/>
        <v>0</v>
      </c>
      <c r="CQ78" s="63"/>
      <c r="CR78" s="42">
        <f t="shared" si="133"/>
        <v>0</v>
      </c>
      <c r="CS78" s="63"/>
      <c r="CT78" s="42">
        <f t="shared" si="134"/>
        <v>0</v>
      </c>
      <c r="CU78" s="63"/>
      <c r="CV78" s="42">
        <f t="shared" si="135"/>
        <v>0</v>
      </c>
      <c r="CW78" s="63">
        <v>7210</v>
      </c>
      <c r="CX78" s="42">
        <f t="shared" si="136"/>
        <v>7.7208111841893204E-2</v>
      </c>
      <c r="CY78" s="63">
        <v>1500</v>
      </c>
      <c r="CZ78" s="42">
        <f t="shared" si="137"/>
        <v>2.0801310870876003E-2</v>
      </c>
      <c r="DA78" s="63">
        <v>15000</v>
      </c>
      <c r="DB78" s="42">
        <f t="shared" si="138"/>
        <v>0.22340813881807264</v>
      </c>
      <c r="DC78" s="63">
        <v>42175</v>
      </c>
      <c r="DD78" s="42">
        <f t="shared" si="139"/>
        <v>0.32147341001385671</v>
      </c>
      <c r="DE78" s="63">
        <v>11700</v>
      </c>
      <c r="DF78" s="42">
        <f t="shared" si="140"/>
        <v>0.11430812370249289</v>
      </c>
      <c r="DG78" s="63">
        <v>2035</v>
      </c>
      <c r="DH78" s="42">
        <f t="shared" si="141"/>
        <v>2.4681921590083377E-2</v>
      </c>
      <c r="DI78" s="63"/>
      <c r="DJ78" s="42"/>
      <c r="DK78" s="63"/>
      <c r="DL78" s="42"/>
      <c r="DM78" s="63"/>
      <c r="DN78" s="42"/>
      <c r="DO78" s="63"/>
      <c r="DP78" s="42"/>
      <c r="DQ78" s="63"/>
      <c r="DR78" s="42"/>
      <c r="DS78" s="63"/>
      <c r="DT78" s="42"/>
      <c r="DU78" s="63"/>
      <c r="DV78" s="42"/>
      <c r="DW78" s="63"/>
      <c r="DX78" s="42"/>
      <c r="DY78" s="63"/>
      <c r="DZ78" s="42"/>
      <c r="EA78" s="63"/>
      <c r="EB78" s="42"/>
      <c r="EC78" s="63"/>
      <c r="ED78" s="42"/>
      <c r="EE78" s="63"/>
      <c r="EF78" s="42"/>
      <c r="EG78" s="63"/>
      <c r="EH78" s="42"/>
      <c r="EI78" s="63"/>
      <c r="EJ78" s="42"/>
      <c r="EK78" s="63"/>
      <c r="EL78" s="42"/>
      <c r="EM78" s="63"/>
      <c r="EN78" s="42"/>
      <c r="EO78" s="63"/>
      <c r="EP78" s="42"/>
      <c r="EQ78" s="74"/>
      <c r="ER78" s="75"/>
      <c r="ES78" s="63"/>
      <c r="ET78" s="42"/>
      <c r="EU78" s="63"/>
      <c r="EV78" s="42"/>
      <c r="EW78" s="63"/>
      <c r="EX78" s="42"/>
      <c r="EY78" s="43"/>
      <c r="EZ78" s="42"/>
      <c r="FA78" s="43"/>
      <c r="FB78" s="42"/>
      <c r="FC78" s="43"/>
      <c r="FD78" s="42"/>
      <c r="FE78" s="43"/>
      <c r="FF78" s="42"/>
      <c r="FG78" s="43"/>
      <c r="FH78" s="42"/>
      <c r="FI78" s="41"/>
      <c r="FJ78" s="42"/>
      <c r="FK78" s="41"/>
      <c r="FL78" s="42"/>
    </row>
    <row r="79" spans="1:168" ht="14" customHeight="1" x14ac:dyDescent="0.15">
      <c r="A79" s="114">
        <v>4918</v>
      </c>
      <c r="B79" s="60" t="s">
        <v>140</v>
      </c>
      <c r="C79" s="128">
        <f t="shared" si="126"/>
        <v>0</v>
      </c>
      <c r="D79" s="63"/>
      <c r="E79" s="42">
        <f t="shared" si="86"/>
        <v>0</v>
      </c>
      <c r="F79" s="63"/>
      <c r="G79" s="42">
        <f t="shared" si="87"/>
        <v>0</v>
      </c>
      <c r="H79" s="63"/>
      <c r="I79" s="42">
        <f t="shared" si="88"/>
        <v>0</v>
      </c>
      <c r="J79" s="63"/>
      <c r="K79" s="42">
        <f t="shared" si="89"/>
        <v>0</v>
      </c>
      <c r="L79" s="63"/>
      <c r="M79" s="42">
        <f t="shared" si="90"/>
        <v>0</v>
      </c>
      <c r="N79" s="109"/>
      <c r="O79" s="42">
        <f t="shared" si="91"/>
        <v>0</v>
      </c>
      <c r="P79" s="109"/>
      <c r="Q79" s="42">
        <f t="shared" si="92"/>
        <v>0</v>
      </c>
      <c r="R79" s="109"/>
      <c r="S79" s="42">
        <f t="shared" si="93"/>
        <v>0</v>
      </c>
      <c r="T79" s="109"/>
      <c r="U79" s="42">
        <f t="shared" si="94"/>
        <v>0</v>
      </c>
      <c r="V79" s="109"/>
      <c r="W79" s="42">
        <f t="shared" si="95"/>
        <v>0</v>
      </c>
      <c r="X79" s="109"/>
      <c r="Y79" s="42">
        <f t="shared" si="96"/>
        <v>0</v>
      </c>
      <c r="Z79" s="109"/>
      <c r="AA79" s="42">
        <f t="shared" si="97"/>
        <v>0</v>
      </c>
      <c r="AB79" s="109"/>
      <c r="AC79" s="42">
        <f t="shared" si="98"/>
        <v>0</v>
      </c>
      <c r="AD79" s="109"/>
      <c r="AE79" s="42">
        <f t="shared" si="99"/>
        <v>0</v>
      </c>
      <c r="AF79" s="109"/>
      <c r="AG79" s="42">
        <f t="shared" si="100"/>
        <v>0</v>
      </c>
      <c r="AH79" s="109"/>
      <c r="AI79" s="42">
        <f t="shared" si="101"/>
        <v>0</v>
      </c>
      <c r="AJ79" s="109"/>
      <c r="AK79" s="42">
        <f t="shared" si="102"/>
        <v>0</v>
      </c>
      <c r="AL79" s="109"/>
      <c r="AM79" s="42">
        <f t="shared" si="103"/>
        <v>0</v>
      </c>
      <c r="AN79" s="109"/>
      <c r="AO79" s="42">
        <f t="shared" si="104"/>
        <v>0</v>
      </c>
      <c r="AP79" s="109"/>
      <c r="AQ79" s="42">
        <f t="shared" si="105"/>
        <v>0</v>
      </c>
      <c r="AR79" s="109"/>
      <c r="AS79" s="42">
        <f t="shared" si="106"/>
        <v>0</v>
      </c>
      <c r="AT79" s="109"/>
      <c r="AU79" s="42">
        <f t="shared" si="107"/>
        <v>0</v>
      </c>
      <c r="AV79" s="109"/>
      <c r="AW79" s="42">
        <f t="shared" si="108"/>
        <v>0</v>
      </c>
      <c r="AX79" s="109"/>
      <c r="AY79" s="42">
        <f t="shared" si="109"/>
        <v>0</v>
      </c>
      <c r="AZ79" s="109"/>
      <c r="BA79" s="42">
        <f t="shared" si="110"/>
        <v>0</v>
      </c>
      <c r="BB79" s="109"/>
      <c r="BC79" s="42">
        <f t="shared" si="111"/>
        <v>0</v>
      </c>
      <c r="BD79" s="109"/>
      <c r="BE79" s="42">
        <f t="shared" si="112"/>
        <v>0</v>
      </c>
      <c r="BF79" s="109"/>
      <c r="BG79" s="42">
        <f t="shared" si="113"/>
        <v>0</v>
      </c>
      <c r="BH79" s="109">
        <v>-5000</v>
      </c>
      <c r="BI79" s="42">
        <f t="shared" si="114"/>
        <v>-3.520094034383997E-2</v>
      </c>
      <c r="BJ79" s="109"/>
      <c r="BK79" s="42">
        <f t="shared" si="115"/>
        <v>0</v>
      </c>
      <c r="BL79" s="124">
        <f t="shared" si="116"/>
        <v>5000</v>
      </c>
      <c r="BM79" s="109">
        <v>5000</v>
      </c>
      <c r="BN79" s="42">
        <f t="shared" si="117"/>
        <v>5.4225700379146091E-2</v>
      </c>
      <c r="BO79" s="63"/>
      <c r="BP79" s="42"/>
      <c r="BQ79" s="63"/>
      <c r="BR79" s="42"/>
      <c r="BS79" s="63"/>
      <c r="BT79" s="42"/>
      <c r="BU79" s="63"/>
      <c r="BV79" s="42"/>
      <c r="BW79" s="63"/>
      <c r="BX79" s="42"/>
      <c r="BY79" s="63"/>
      <c r="BZ79" s="42"/>
      <c r="CA79" s="63"/>
      <c r="CB79" s="42"/>
      <c r="CC79" s="63"/>
      <c r="CD79" s="42"/>
      <c r="CE79" s="63"/>
      <c r="CF79" s="42"/>
      <c r="CG79" s="63"/>
      <c r="CH79" s="42"/>
      <c r="CI79" s="63"/>
      <c r="CJ79" s="42"/>
      <c r="CK79" s="63"/>
      <c r="CL79" s="42"/>
      <c r="CM79" s="63"/>
      <c r="CN79" s="42"/>
      <c r="CO79" s="63"/>
      <c r="CP79" s="42"/>
      <c r="CQ79" s="63"/>
      <c r="CR79" s="42"/>
      <c r="CS79" s="63"/>
      <c r="CT79" s="42"/>
      <c r="CU79" s="63"/>
      <c r="CV79" s="42"/>
      <c r="CW79" s="63"/>
      <c r="CX79" s="42"/>
      <c r="CY79" s="63"/>
      <c r="CZ79" s="42"/>
      <c r="DA79" s="63"/>
      <c r="DB79" s="42"/>
      <c r="DC79" s="63"/>
      <c r="DD79" s="42"/>
      <c r="DE79" s="63"/>
      <c r="DF79" s="42"/>
      <c r="DG79" s="63"/>
      <c r="DH79" s="42"/>
      <c r="DI79" s="63"/>
      <c r="DJ79" s="42"/>
      <c r="DK79" s="63"/>
      <c r="DL79" s="42"/>
      <c r="DM79" s="63"/>
      <c r="DN79" s="42"/>
      <c r="DO79" s="63"/>
      <c r="DP79" s="42"/>
      <c r="DQ79" s="63"/>
      <c r="DR79" s="42"/>
      <c r="DS79" s="63"/>
      <c r="DT79" s="42"/>
      <c r="DU79" s="63"/>
      <c r="DV79" s="42"/>
      <c r="DW79" s="63"/>
      <c r="DX79" s="42"/>
      <c r="DY79" s="63"/>
      <c r="DZ79" s="42"/>
      <c r="EA79" s="63"/>
      <c r="EB79" s="42"/>
      <c r="EC79" s="63"/>
      <c r="ED79" s="42"/>
      <c r="EE79" s="63"/>
      <c r="EF79" s="42"/>
      <c r="EG79" s="63"/>
      <c r="EH79" s="42"/>
      <c r="EI79" s="63"/>
      <c r="EJ79" s="42"/>
      <c r="EK79" s="63"/>
      <c r="EL79" s="42"/>
      <c r="EM79" s="63"/>
      <c r="EN79" s="42"/>
      <c r="EO79" s="63"/>
      <c r="EP79" s="42"/>
      <c r="EQ79" s="74"/>
      <c r="ER79" s="75"/>
      <c r="ES79" s="63"/>
      <c r="ET79" s="42"/>
      <c r="EU79" s="63"/>
      <c r="EV79" s="42"/>
      <c r="EW79" s="63"/>
      <c r="EX79" s="42"/>
      <c r="EY79" s="43"/>
      <c r="EZ79" s="42"/>
      <c r="FA79" s="43"/>
      <c r="FB79" s="42"/>
      <c r="FC79" s="43"/>
      <c r="FD79" s="42"/>
      <c r="FE79" s="43"/>
      <c r="FF79" s="42"/>
      <c r="FG79" s="43"/>
      <c r="FH79" s="42"/>
      <c r="FI79" s="41"/>
      <c r="FJ79" s="42"/>
      <c r="FK79" s="41"/>
      <c r="FL79" s="42"/>
    </row>
    <row r="80" spans="1:168" ht="14" customHeight="1" x14ac:dyDescent="0.15">
      <c r="A80" s="114">
        <v>4920</v>
      </c>
      <c r="B80" s="60" t="s">
        <v>47</v>
      </c>
      <c r="C80" s="128">
        <f t="shared" si="126"/>
        <v>228125</v>
      </c>
      <c r="D80" s="63">
        <v>44250</v>
      </c>
      <c r="E80" s="42">
        <f t="shared" si="86"/>
        <v>0.45528714934786929</v>
      </c>
      <c r="F80" s="63">
        <v>25125</v>
      </c>
      <c r="G80" s="42">
        <f t="shared" si="87"/>
        <v>0.28707536982448811</v>
      </c>
      <c r="H80" s="63">
        <v>43800</v>
      </c>
      <c r="I80" s="42">
        <f t="shared" si="88"/>
        <v>0.3571050035465908</v>
      </c>
      <c r="J80" s="63">
        <v>54700</v>
      </c>
      <c r="K80" s="42">
        <f t="shared" si="89"/>
        <v>0.2984735017462336</v>
      </c>
      <c r="L80" s="63">
        <v>22900</v>
      </c>
      <c r="M80" s="42">
        <f t="shared" si="90"/>
        <v>0.40268253388248215</v>
      </c>
      <c r="N80" s="63">
        <v>37350</v>
      </c>
      <c r="O80" s="42">
        <f t="shared" si="91"/>
        <v>0.3812052638782446</v>
      </c>
      <c r="P80" s="63">
        <v>22675</v>
      </c>
      <c r="Q80" s="42">
        <f t="shared" si="92"/>
        <v>0.18822582117924411</v>
      </c>
      <c r="R80" s="63">
        <v>29850</v>
      </c>
      <c r="S80" s="42">
        <f t="shared" si="93"/>
        <v>0.35702876001220474</v>
      </c>
      <c r="T80" s="63">
        <v>13925</v>
      </c>
      <c r="U80" s="42">
        <f t="shared" si="94"/>
        <v>0.28700463618117505</v>
      </c>
      <c r="V80" s="63">
        <v>28500</v>
      </c>
      <c r="W80" s="42">
        <f t="shared" si="95"/>
        <v>0.36015366050702813</v>
      </c>
      <c r="X80" s="63">
        <v>25900</v>
      </c>
      <c r="Y80" s="42">
        <f t="shared" si="96"/>
        <v>0.40888702530426557</v>
      </c>
      <c r="Z80" s="63">
        <v>9975</v>
      </c>
      <c r="AA80" s="42">
        <f t="shared" si="97"/>
        <v>0.17348897192783208</v>
      </c>
      <c r="AB80" s="63">
        <v>27825</v>
      </c>
      <c r="AC80" s="42">
        <f t="shared" si="98"/>
        <v>0.36200885838603769</v>
      </c>
      <c r="AD80" s="63">
        <v>32300</v>
      </c>
      <c r="AE80" s="42">
        <f t="shared" si="99"/>
        <v>0.34318209273715128</v>
      </c>
      <c r="AF80" s="63">
        <v>26900</v>
      </c>
      <c r="AG80" s="42">
        <f t="shared" si="100"/>
        <v>0.35673397710775745</v>
      </c>
      <c r="AH80" s="63">
        <v>50725</v>
      </c>
      <c r="AI80" s="42">
        <f t="shared" si="101"/>
        <v>0.36885578789450563</v>
      </c>
      <c r="AJ80" s="63">
        <v>25875</v>
      </c>
      <c r="AK80" s="42">
        <f t="shared" si="102"/>
        <v>0.42109665775379312</v>
      </c>
      <c r="AL80" s="63">
        <v>49800</v>
      </c>
      <c r="AM80" s="42">
        <f t="shared" si="103"/>
        <v>0.48307505793263078</v>
      </c>
      <c r="AN80" s="63">
        <v>27975</v>
      </c>
      <c r="AO80" s="42">
        <f t="shared" si="104"/>
        <v>0.29382195618308532</v>
      </c>
      <c r="AP80" s="63">
        <v>27850</v>
      </c>
      <c r="AQ80" s="42">
        <f t="shared" si="105"/>
        <v>0.3996257723467575</v>
      </c>
      <c r="AR80" s="63">
        <v>19875</v>
      </c>
      <c r="AS80" s="42">
        <f t="shared" si="106"/>
        <v>0.26632162996609443</v>
      </c>
      <c r="AT80" s="63">
        <v>17900</v>
      </c>
      <c r="AU80" s="42">
        <f t="shared" si="107"/>
        <v>0.30995354333176511</v>
      </c>
      <c r="AV80" s="63">
        <v>25850</v>
      </c>
      <c r="AW80" s="42">
        <f t="shared" si="108"/>
        <v>0.22628427046826574</v>
      </c>
      <c r="AX80" s="63">
        <v>8000</v>
      </c>
      <c r="AY80" s="42">
        <f t="shared" si="109"/>
        <v>0.17813634645025475</v>
      </c>
      <c r="AZ80" s="63">
        <v>23850</v>
      </c>
      <c r="BA80" s="42">
        <f t="shared" si="110"/>
        <v>0.34236330301779255</v>
      </c>
      <c r="BB80" s="63">
        <v>35800</v>
      </c>
      <c r="BC80" s="42">
        <f t="shared" si="111"/>
        <v>0.37200633616155132</v>
      </c>
      <c r="BD80" s="63">
        <v>28900</v>
      </c>
      <c r="BE80" s="42">
        <f t="shared" si="112"/>
        <v>0.25803624418157284</v>
      </c>
      <c r="BF80" s="63">
        <v>59675</v>
      </c>
      <c r="BG80" s="42">
        <f t="shared" si="113"/>
        <v>0.31967273226145781</v>
      </c>
      <c r="BH80" s="63">
        <v>27875</v>
      </c>
      <c r="BI80" s="42">
        <f t="shared" si="114"/>
        <v>0.19624524241690783</v>
      </c>
      <c r="BJ80" s="63">
        <v>45800</v>
      </c>
      <c r="BK80" s="42">
        <f t="shared" si="115"/>
        <v>0.39267558857612395</v>
      </c>
      <c r="BL80" s="125">
        <f t="shared" si="116"/>
        <v>339775</v>
      </c>
      <c r="BM80" s="63">
        <v>22900</v>
      </c>
      <c r="BN80" s="42">
        <f t="shared" si="117"/>
        <v>0.2483537077364891</v>
      </c>
      <c r="BO80" s="63">
        <v>27850</v>
      </c>
      <c r="BP80" s="42">
        <f t="shared" ref="BP80:BP86" si="145">+BO80/BO$86</f>
        <v>0.40749516017193521</v>
      </c>
      <c r="BQ80" s="63">
        <v>21875</v>
      </c>
      <c r="BR80" s="42">
        <f t="shared" ref="BR80:BR86" si="146">+BQ80/BQ$86</f>
        <v>0.3467570174109274</v>
      </c>
      <c r="BS80" s="63">
        <v>17900</v>
      </c>
      <c r="BT80" s="42">
        <f t="shared" ref="BT80:BT86" si="147">+BS80/BS$86</f>
        <v>0.2089162173606342</v>
      </c>
      <c r="BU80" s="63">
        <v>17900</v>
      </c>
      <c r="BV80" s="42">
        <f t="shared" ref="BV80:BV86" si="148">+BU80/BU$86</f>
        <v>0.15618661735474143</v>
      </c>
      <c r="BW80" s="63">
        <v>6000</v>
      </c>
      <c r="BX80" s="42">
        <f t="shared" ref="BX80:BX86" si="149">+BW80/BW$86</f>
        <v>0.10580702456362978</v>
      </c>
      <c r="BY80" s="63">
        <v>39775</v>
      </c>
      <c r="BZ80" s="42">
        <f t="shared" ref="BZ80:BZ86" si="150">+BY80/BY$86</f>
        <v>0.44883713660977476</v>
      </c>
      <c r="CA80" s="63">
        <v>33325</v>
      </c>
      <c r="CB80" s="42">
        <f t="shared" ref="CB80:CB86" si="151">+CA80/CA$86</f>
        <v>0.46202994259044</v>
      </c>
      <c r="CC80" s="63">
        <v>30875</v>
      </c>
      <c r="CD80" s="42">
        <f t="shared" ref="CD80:CD86" si="152">+CC80/CC$86</f>
        <v>0.34736559061150968</v>
      </c>
      <c r="CE80" s="63">
        <v>49725</v>
      </c>
      <c r="CF80" s="42">
        <f t="shared" ref="CF80:CF86" si="153">+CE80/CE$86</f>
        <v>0.34530122975152894</v>
      </c>
      <c r="CG80" s="63">
        <v>25875</v>
      </c>
      <c r="CH80" s="42">
        <f t="shared" ref="CH80:CH86" si="154">+CG80/CG$86</f>
        <v>0.22829956396768497</v>
      </c>
      <c r="CI80" s="63">
        <v>45775</v>
      </c>
      <c r="CJ80" s="42">
        <f t="shared" ref="CJ80:CJ86" si="155">+CI80/CI$86</f>
        <v>0.35149661538130761</v>
      </c>
      <c r="CK80" s="63">
        <f>5000+27900</f>
        <v>32900</v>
      </c>
      <c r="CL80" s="42">
        <f t="shared" ref="CL80:CL86" si="156">+CK80/CK$86</f>
        <v>0.3346503707193742</v>
      </c>
      <c r="CM80" s="63">
        <v>23850</v>
      </c>
      <c r="CN80" s="42">
        <f t="shared" ref="CN80:CN86" si="157">+CM80/CM$86</f>
        <v>0.39819677799536218</v>
      </c>
      <c r="CO80" s="63">
        <v>19491.62</v>
      </c>
      <c r="CP80" s="42">
        <f t="shared" ref="CP80:CP86" si="158">+CO80/CO$86</f>
        <v>0.34831679934009369</v>
      </c>
      <c r="CQ80" s="63">
        <v>13925</v>
      </c>
      <c r="CR80" s="42">
        <f t="shared" ref="CR80:CR86" si="159">+CQ80/CQ$86</f>
        <v>0.22978149718527979</v>
      </c>
      <c r="CS80" s="63">
        <v>15900</v>
      </c>
      <c r="CT80" s="42">
        <f t="shared" ref="CT80:CT86" si="160">+CS80/CS$86</f>
        <v>0.27437214077050942</v>
      </c>
      <c r="CU80" s="63">
        <v>4000</v>
      </c>
      <c r="CV80" s="42">
        <f t="shared" ref="CV80:CV86" si="161">+CU80/CU$86</f>
        <v>6.0375863903142625E-2</v>
      </c>
      <c r="CW80" s="63">
        <v>25850</v>
      </c>
      <c r="CX80" s="42">
        <f t="shared" ref="CX80:CX86" si="162">+CW80/CW$86</f>
        <v>0.27681410417655195</v>
      </c>
      <c r="CY80" s="63">
        <v>29325</v>
      </c>
      <c r="CZ80" s="42">
        <f t="shared" ref="CZ80:CZ86" si="163">+CY80/CY$86</f>
        <v>0.40666562752562585</v>
      </c>
      <c r="DA80" s="63">
        <v>22925</v>
      </c>
      <c r="DB80" s="42">
        <f t="shared" ref="DB80:DB86" si="164">+DA80/DA$86</f>
        <v>0.34144210549362103</v>
      </c>
      <c r="DC80" s="63">
        <v>43750</v>
      </c>
      <c r="DD80" s="42">
        <f t="shared" ref="DD80:DD86" si="165">+DC80/DC$86</f>
        <v>0.33347864109321235</v>
      </c>
      <c r="DE80" s="63">
        <v>27875</v>
      </c>
      <c r="DF80" s="42">
        <f t="shared" ref="DF80:DF86" si="166">+DE80/DE$86</f>
        <v>0.2723366622399136</v>
      </c>
      <c r="DG80" s="63">
        <v>45775</v>
      </c>
      <c r="DH80" s="42">
        <f t="shared" ref="DH80:DH86" si="167">+DG80/DG$86</f>
        <v>0.55519162692190005</v>
      </c>
      <c r="DI80" s="63">
        <v>29200</v>
      </c>
      <c r="DJ80" s="42">
        <f t="shared" ref="DJ80:DJ86" si="168">+DI80/DI$86</f>
        <v>0.47071894419675281</v>
      </c>
      <c r="DK80" s="63">
        <v>23760</v>
      </c>
      <c r="DL80" s="42">
        <f t="shared" ref="DL80:DL86" si="169">+DK80/DK$86</f>
        <v>0.30044550909833978</v>
      </c>
      <c r="DM80" s="63">
        <v>13925</v>
      </c>
      <c r="DN80" s="42">
        <f t="shared" ref="DN80:DN86" si="170">+DM80/DM$86</f>
        <v>0.2205177646260684</v>
      </c>
      <c r="DO80" s="63">
        <v>11925</v>
      </c>
      <c r="DP80" s="42">
        <f t="shared" ref="DP80:DP86" si="171">+DO80/DO$86</f>
        <v>0.21880067506200729</v>
      </c>
      <c r="DQ80" s="63">
        <v>15900</v>
      </c>
      <c r="DR80" s="42">
        <f t="shared" ref="DR80:DR86" si="172">+DQ80/DQ$86</f>
        <v>0.22013443706986391</v>
      </c>
      <c r="DS80" s="63">
        <v>2000</v>
      </c>
      <c r="DT80" s="42">
        <f>+DS80/DS$86</f>
        <v>3.4189267339386091E-2</v>
      </c>
      <c r="DU80" s="63">
        <v>17900</v>
      </c>
      <c r="DV80" s="42">
        <f>+DU80/DU$86</f>
        <v>0.21392912874553749</v>
      </c>
      <c r="DW80" s="63">
        <v>29325</v>
      </c>
      <c r="DX80" s="42">
        <f>+DW80/DW$86</f>
        <v>0.41996167715437127</v>
      </c>
      <c r="DY80" s="63">
        <v>20800</v>
      </c>
      <c r="DZ80" s="42">
        <f>+DY80/DY$86</f>
        <v>0.36776263467980425</v>
      </c>
      <c r="EA80" s="63">
        <v>37775</v>
      </c>
      <c r="EB80" s="42">
        <f>+EA80/EA$86</f>
        <v>0.57604565056941204</v>
      </c>
      <c r="EC80" s="63">
        <v>35825</v>
      </c>
      <c r="ED80" s="42">
        <f>+EC80/EC$86</f>
        <v>0.58419015915573969</v>
      </c>
      <c r="EE80" s="63">
        <v>47750</v>
      </c>
      <c r="EF80" s="42">
        <f>+EE80/EE$86</f>
        <v>0.36095414960071665</v>
      </c>
      <c r="EG80" s="63">
        <v>21875</v>
      </c>
      <c r="EH80" s="42">
        <f>+EG80/EG$86</f>
        <v>0.38039806592581066</v>
      </c>
      <c r="EI80" s="63">
        <v>19875</v>
      </c>
      <c r="EJ80" s="42">
        <f>+EI80/EI$86</f>
        <v>0.40061663719068863</v>
      </c>
      <c r="EK80" s="63">
        <v>13925</v>
      </c>
      <c r="EL80" s="42">
        <f>+EK80/EK$86</f>
        <v>0.37623888643016434</v>
      </c>
      <c r="EM80" s="63">
        <v>11925</v>
      </c>
      <c r="EN80" s="42">
        <f>+EM80/EM$86</f>
        <v>0.31140046909836711</v>
      </c>
      <c r="EO80" s="63">
        <v>21175</v>
      </c>
      <c r="EP80" s="42">
        <f>+EO80/EO$86</f>
        <v>0.52226823499234165</v>
      </c>
      <c r="EQ80" s="74"/>
      <c r="ER80" s="75">
        <f>+EQ80/EQ$86</f>
        <v>0</v>
      </c>
      <c r="ES80" s="63">
        <v>19900</v>
      </c>
      <c r="ET80" s="42">
        <f>+ES80/ES$86</f>
        <v>0.2013377935219211</v>
      </c>
      <c r="EU80" s="63">
        <v>31800</v>
      </c>
      <c r="EV80" s="42">
        <f>+EU80/EU$86</f>
        <v>0.51626527852998816</v>
      </c>
      <c r="EW80" s="63">
        <v>24775</v>
      </c>
      <c r="EX80" s="42">
        <f>+EW80/EW$86</f>
        <v>0.47681394748637734</v>
      </c>
      <c r="EY80" s="43">
        <v>39750</v>
      </c>
      <c r="EZ80" s="42">
        <f>+EY80/EY$86</f>
        <v>0.49757602241858501</v>
      </c>
      <c r="FA80" s="43">
        <v>15900</v>
      </c>
      <c r="FB80" s="42">
        <f>+FA80/FA$86</f>
        <v>0.5010387889104676</v>
      </c>
      <c r="FC80" s="43">
        <v>39775</v>
      </c>
      <c r="FD80" s="42">
        <f>+FC80/FC$86</f>
        <v>0.44344674346759183</v>
      </c>
      <c r="FE80" s="43">
        <v>18893.75</v>
      </c>
      <c r="FF80" s="42">
        <f>+FE80/FE$86</f>
        <v>0.46697193830767764</v>
      </c>
      <c r="FG80" s="43">
        <v>23850</v>
      </c>
      <c r="FH80" s="42">
        <f>+FG80/FG$86</f>
        <v>0.42384485394590671</v>
      </c>
      <c r="FI80" s="41">
        <v>13925</v>
      </c>
      <c r="FJ80" s="42">
        <f>+FI80/FI$86</f>
        <v>0.42806784775478801</v>
      </c>
      <c r="FK80" s="41">
        <v>11925</v>
      </c>
      <c r="FL80" s="42">
        <f>+FK80/FK$86</f>
        <v>0.41306798146407225</v>
      </c>
    </row>
    <row r="81" spans="1:168" ht="14" customHeight="1" x14ac:dyDescent="0.15">
      <c r="A81" s="114">
        <v>4930</v>
      </c>
      <c r="B81" s="60" t="s">
        <v>48</v>
      </c>
      <c r="C81" s="128">
        <f t="shared" si="126"/>
        <v>29.42</v>
      </c>
      <c r="D81" s="63">
        <v>5.01</v>
      </c>
      <c r="E81" s="42">
        <f t="shared" si="86"/>
        <v>5.154776538379266E-5</v>
      </c>
      <c r="F81" s="63">
        <v>4.53</v>
      </c>
      <c r="G81" s="42">
        <f t="shared" si="87"/>
        <v>5.1759260708653976E-5</v>
      </c>
      <c r="H81" s="63">
        <v>5.01</v>
      </c>
      <c r="I81" s="42">
        <f t="shared" si="88"/>
        <v>4.0846942186493601E-5</v>
      </c>
      <c r="J81" s="63">
        <v>5.01</v>
      </c>
      <c r="K81" s="42">
        <f t="shared" si="89"/>
        <v>2.7337335351894524E-5</v>
      </c>
      <c r="L81" s="63">
        <v>4.8499999999999996</v>
      </c>
      <c r="M81" s="42">
        <f t="shared" si="90"/>
        <v>8.5284292110482022E-5</v>
      </c>
      <c r="N81" s="63">
        <v>5.01</v>
      </c>
      <c r="O81" s="42">
        <f t="shared" si="91"/>
        <v>5.1133557484069758E-5</v>
      </c>
      <c r="P81" s="63">
        <v>4.8499999999999996</v>
      </c>
      <c r="Q81" s="42">
        <f t="shared" si="92"/>
        <v>4.0259988212539531E-5</v>
      </c>
      <c r="R81" s="63">
        <v>10.02</v>
      </c>
      <c r="S81" s="42">
        <f t="shared" si="93"/>
        <v>1.1984684004429787E-4</v>
      </c>
      <c r="T81" s="63"/>
      <c r="U81" s="42">
        <f t="shared" si="94"/>
        <v>0</v>
      </c>
      <c r="V81" s="63">
        <v>4.8499999999999996</v>
      </c>
      <c r="W81" s="42">
        <f t="shared" si="95"/>
        <v>6.1289307138915309E-5</v>
      </c>
      <c r="X81" s="63">
        <v>5.01</v>
      </c>
      <c r="Y81" s="42">
        <f t="shared" si="96"/>
        <v>7.909359060904905E-5</v>
      </c>
      <c r="Z81" s="63">
        <v>15</v>
      </c>
      <c r="AA81" s="42">
        <f t="shared" si="97"/>
        <v>2.6088567207192793E-4</v>
      </c>
      <c r="AB81" s="63">
        <v>38.06</v>
      </c>
      <c r="AC81" s="42">
        <f t="shared" si="98"/>
        <v>4.9516827134492704E-4</v>
      </c>
      <c r="AD81" s="63"/>
      <c r="AE81" s="42">
        <f t="shared" si="99"/>
        <v>0</v>
      </c>
      <c r="AF81" s="63">
        <v>19.98</v>
      </c>
      <c r="AG81" s="42">
        <f t="shared" si="100"/>
        <v>2.649644930339403E-4</v>
      </c>
      <c r="AH81" s="63">
        <v>19.920000000000002</v>
      </c>
      <c r="AI81" s="42">
        <f t="shared" si="101"/>
        <v>1.4485179487153381E-4</v>
      </c>
      <c r="AJ81" s="63">
        <v>19.27</v>
      </c>
      <c r="AK81" s="42">
        <f t="shared" si="102"/>
        <v>3.1360512444118235E-4</v>
      </c>
      <c r="AL81" s="63">
        <v>19.91</v>
      </c>
      <c r="AM81" s="42">
        <f t="shared" si="103"/>
        <v>1.9313302014937106E-4</v>
      </c>
      <c r="AN81" s="63">
        <v>19.260000000000002</v>
      </c>
      <c r="AO81" s="42">
        <f t="shared" si="104"/>
        <v>2.0228814570460136E-4</v>
      </c>
      <c r="AP81" s="63">
        <v>19.899999999999999</v>
      </c>
      <c r="AQ81" s="42">
        <f t="shared" si="105"/>
        <v>2.8554947467506191E-4</v>
      </c>
      <c r="AR81" s="63">
        <v>19.89</v>
      </c>
      <c r="AS81" s="42">
        <f t="shared" si="106"/>
        <v>2.6652262742267262E-4</v>
      </c>
      <c r="AT81" s="63">
        <v>19.239999999999998</v>
      </c>
      <c r="AU81" s="42">
        <f t="shared" si="107"/>
        <v>3.3315676948062346E-4</v>
      </c>
      <c r="AV81" s="63">
        <v>19.88</v>
      </c>
      <c r="AW81" s="42">
        <f t="shared" si="108"/>
        <v>1.7402442154387321E-4</v>
      </c>
      <c r="AX81" s="63">
        <v>19.23</v>
      </c>
      <c r="AY81" s="42">
        <f t="shared" si="109"/>
        <v>4.2819524277979987E-4</v>
      </c>
      <c r="AZ81" s="63">
        <v>19.86</v>
      </c>
      <c r="BA81" s="42">
        <f t="shared" si="110"/>
        <v>2.8508742968274045E-4</v>
      </c>
      <c r="BB81" s="63">
        <v>18.579999999999998</v>
      </c>
      <c r="BC81" s="42">
        <f t="shared" si="111"/>
        <v>1.9306921022015707E-4</v>
      </c>
      <c r="BD81" s="63">
        <v>19.850000000000001</v>
      </c>
      <c r="BE81" s="42">
        <f t="shared" si="112"/>
        <v>1.7723250681675508E-4</v>
      </c>
      <c r="BF81" s="63">
        <v>19.899999999999999</v>
      </c>
      <c r="BG81" s="42">
        <f t="shared" si="113"/>
        <v>1.066022182153835E-4</v>
      </c>
      <c r="BH81" s="63">
        <v>19.25</v>
      </c>
      <c r="BI81" s="42">
        <f t="shared" si="114"/>
        <v>1.3552362032378387E-4</v>
      </c>
      <c r="BJ81" s="63">
        <v>19.88</v>
      </c>
      <c r="BK81" s="42">
        <f t="shared" si="115"/>
        <v>1.7044521180989834E-4</v>
      </c>
      <c r="BL81" s="125">
        <f t="shared" si="116"/>
        <v>61.430000000000007</v>
      </c>
      <c r="BM81" s="63">
        <v>19.239999999999998</v>
      </c>
      <c r="BN81" s="42">
        <f t="shared" si="117"/>
        <v>2.0866049505895414E-4</v>
      </c>
      <c r="BO81" s="63">
        <v>19.87</v>
      </c>
      <c r="BP81" s="42">
        <f t="shared" si="145"/>
        <v>2.9073353079412398E-4</v>
      </c>
      <c r="BQ81" s="63"/>
      <c r="BR81" s="42">
        <f t="shared" si="146"/>
        <v>0</v>
      </c>
      <c r="BS81" s="63"/>
      <c r="BT81" s="42">
        <f t="shared" si="147"/>
        <v>0</v>
      </c>
      <c r="BU81" s="63"/>
      <c r="BV81" s="42">
        <f t="shared" si="148"/>
        <v>0</v>
      </c>
      <c r="BW81" s="63"/>
      <c r="BX81" s="42">
        <f t="shared" si="149"/>
        <v>0</v>
      </c>
      <c r="BY81" s="63"/>
      <c r="BZ81" s="42">
        <f t="shared" si="150"/>
        <v>0</v>
      </c>
      <c r="CA81" s="63"/>
      <c r="CB81" s="42">
        <f t="shared" si="151"/>
        <v>0</v>
      </c>
      <c r="CC81" s="63"/>
      <c r="CD81" s="42">
        <f t="shared" si="152"/>
        <v>0</v>
      </c>
      <c r="CE81" s="63"/>
      <c r="CF81" s="42">
        <f t="shared" si="153"/>
        <v>0</v>
      </c>
      <c r="CG81" s="63">
        <v>10.98</v>
      </c>
      <c r="CH81" s="42">
        <f t="shared" si="154"/>
        <v>9.6878423666287196E-5</v>
      </c>
      <c r="CI81" s="63">
        <v>11.34</v>
      </c>
      <c r="CJ81" s="42">
        <f t="shared" si="155"/>
        <v>8.7077479375729724E-5</v>
      </c>
      <c r="CK81" s="63">
        <v>10.97</v>
      </c>
      <c r="CL81" s="42">
        <f t="shared" si="156"/>
        <v>1.1158402938576095E-4</v>
      </c>
      <c r="CM81" s="63">
        <v>11.33</v>
      </c>
      <c r="CN81" s="42">
        <f t="shared" si="157"/>
        <v>1.8916433939989325E-4</v>
      </c>
      <c r="CO81" s="63">
        <v>11.33</v>
      </c>
      <c r="CP81" s="42">
        <f t="shared" si="158"/>
        <v>2.0246800094211059E-4</v>
      </c>
      <c r="CQ81" s="63"/>
      <c r="CR81" s="42">
        <f t="shared" si="159"/>
        <v>0</v>
      </c>
      <c r="CS81" s="63">
        <v>11.32</v>
      </c>
      <c r="CT81" s="42">
        <f t="shared" si="160"/>
        <v>1.9533915934101678E-4</v>
      </c>
      <c r="CU81" s="63"/>
      <c r="CV81" s="42">
        <f t="shared" si="161"/>
        <v>0</v>
      </c>
      <c r="CW81" s="63"/>
      <c r="CX81" s="42">
        <f t="shared" si="162"/>
        <v>0</v>
      </c>
      <c r="CY81" s="63"/>
      <c r="CZ81" s="42">
        <f t="shared" si="163"/>
        <v>0</v>
      </c>
      <c r="DA81" s="63">
        <v>11.31</v>
      </c>
      <c r="DB81" s="42">
        <f t="shared" si="164"/>
        <v>1.6844973666882678E-4</v>
      </c>
      <c r="DC81" s="63">
        <v>11.3</v>
      </c>
      <c r="DD81" s="42">
        <f t="shared" si="165"/>
        <v>8.6132769013789708E-5</v>
      </c>
      <c r="DE81" s="63">
        <v>10.94</v>
      </c>
      <c r="DF81" s="42">
        <f t="shared" si="166"/>
        <v>1.0688298062438224E-4</v>
      </c>
      <c r="DG81" s="63">
        <v>0</v>
      </c>
      <c r="DH81" s="42">
        <f t="shared" si="167"/>
        <v>0</v>
      </c>
      <c r="DI81" s="63">
        <v>10.93</v>
      </c>
      <c r="DJ81" s="42">
        <f t="shared" si="168"/>
        <v>1.7619719383803111E-4</v>
      </c>
      <c r="DK81" s="63">
        <v>11.29</v>
      </c>
      <c r="DL81" s="42">
        <f t="shared" si="169"/>
        <v>1.4276219687374812E-4</v>
      </c>
      <c r="DM81" s="63">
        <v>11.29</v>
      </c>
      <c r="DN81" s="42">
        <f t="shared" si="170"/>
        <v>1.787896274777962E-4</v>
      </c>
      <c r="DO81" s="63">
        <v>10.92</v>
      </c>
      <c r="DP81" s="42">
        <f t="shared" si="171"/>
        <v>2.0036086974231613E-4</v>
      </c>
      <c r="DQ81" s="63"/>
      <c r="DR81" s="42">
        <f t="shared" si="172"/>
        <v>0</v>
      </c>
      <c r="DS81" s="63"/>
      <c r="DT81" s="42">
        <f>+DS81/DS$86</f>
        <v>0</v>
      </c>
      <c r="DU81" s="63">
        <v>11.27</v>
      </c>
      <c r="DV81" s="42">
        <f>+DU81/DU$86</f>
        <v>1.3469169167386634E-4</v>
      </c>
      <c r="DW81" s="63">
        <v>10.18</v>
      </c>
      <c r="DX81" s="42">
        <f>+DW81/DW$86</f>
        <v>1.4578720796015342E-4</v>
      </c>
      <c r="DY81" s="63"/>
      <c r="DZ81" s="42">
        <f>+DY81/DY$86</f>
        <v>0</v>
      </c>
      <c r="EA81" s="63">
        <v>11.23</v>
      </c>
      <c r="EB81" s="42">
        <f>+EA81/EA$86</f>
        <v>1.7125063284962271E-4</v>
      </c>
      <c r="EC81" s="63">
        <v>10.86</v>
      </c>
      <c r="ED81" s="42">
        <f>+EC81/EC$86</f>
        <v>1.7709155976081877E-4</v>
      </c>
      <c r="EE81" s="63">
        <v>11.22</v>
      </c>
      <c r="EF81" s="42">
        <f>+EE81/EE$86</f>
        <v>8.4814776094660534E-5</v>
      </c>
      <c r="EG81" s="63">
        <v>27.67</v>
      </c>
      <c r="EH81" s="42">
        <f>+EG81/EG$86</f>
        <v>4.8117094784764261E-4</v>
      </c>
      <c r="EI81" s="63">
        <v>28.01</v>
      </c>
      <c r="EJ81" s="42">
        <f>+EI81/EI$86</f>
        <v>5.6459230227477687E-4</v>
      </c>
      <c r="EK81" s="63">
        <v>27.44</v>
      </c>
      <c r="EL81" s="42">
        <f>+EK81/EK$86</f>
        <v>7.4140000313419822E-4</v>
      </c>
      <c r="EM81" s="63">
        <v>27.6</v>
      </c>
      <c r="EN81" s="42">
        <f>+EM81/EM$86</f>
        <v>7.2072561401383085E-4</v>
      </c>
      <c r="EO81" s="63">
        <v>27.4</v>
      </c>
      <c r="EP81" s="42">
        <f>+EO81/EO$86</f>
        <v>6.7580399710933466E-4</v>
      </c>
      <c r="EQ81" s="74">
        <v>27.55</v>
      </c>
      <c r="ER81" s="75">
        <f>+EQ81/EQ$86</f>
        <v>1.5124456988075562E-3</v>
      </c>
      <c r="ES81" s="63">
        <v>26.8</v>
      </c>
      <c r="ET81" s="42">
        <f>+ES81/ES$86</f>
        <v>2.7114838524560226E-4</v>
      </c>
      <c r="EU81" s="63">
        <v>27.14</v>
      </c>
      <c r="EV81" s="42">
        <f>+EU81/EU$86</f>
        <v>4.4061131004100252E-4</v>
      </c>
      <c r="EW81" s="63">
        <v>27.88</v>
      </c>
      <c r="EX81" s="42">
        <f>+EW81/EW$86</f>
        <v>5.3657206280202619E-4</v>
      </c>
      <c r="EY81" s="43">
        <v>27.34</v>
      </c>
      <c r="EZ81" s="42">
        <f>+EY81/EY$86</f>
        <v>3.4223216233771357E-4</v>
      </c>
      <c r="FA81" s="43">
        <v>27.51</v>
      </c>
      <c r="FB81" s="42">
        <f>+FA81/FA$86</f>
        <v>8.6689164043565812E-4</v>
      </c>
      <c r="FC81" s="43">
        <v>27.17</v>
      </c>
      <c r="FD81" s="42">
        <f>+FC81/FC$86</f>
        <v>3.0291509792619662E-4</v>
      </c>
      <c r="FE81" s="43">
        <v>11.18</v>
      </c>
      <c r="FF81" s="42">
        <f>+FE81/FE$86</f>
        <v>2.7632133749413621E-4</v>
      </c>
      <c r="FG81" s="43">
        <v>1</v>
      </c>
      <c r="FH81" s="42">
        <f>+FG81/FG$86</f>
        <v>1.7771272702134454E-5</v>
      </c>
      <c r="FI81" s="41"/>
      <c r="FJ81" s="42">
        <f>+FI81/FI$86</f>
        <v>0</v>
      </c>
      <c r="FK81" s="41"/>
      <c r="FL81" s="42">
        <f>+FK81/FK$86</f>
        <v>0</v>
      </c>
    </row>
    <row r="82" spans="1:168" ht="14" customHeight="1" x14ac:dyDescent="0.15">
      <c r="A82" s="114">
        <v>4935</v>
      </c>
      <c r="B82" s="60" t="s">
        <v>55</v>
      </c>
      <c r="C82" s="128">
        <f t="shared" si="126"/>
        <v>65569.47</v>
      </c>
      <c r="D82" s="63">
        <v>5454.88</v>
      </c>
      <c r="E82" s="42">
        <f t="shared" si="86"/>
        <v>5.6125124638072441E-2</v>
      </c>
      <c r="F82" s="63">
        <v>21520.959999999999</v>
      </c>
      <c r="G82" s="42">
        <f t="shared" si="87"/>
        <v>0.24589602192947324</v>
      </c>
      <c r="H82" s="63">
        <v>4309.97</v>
      </c>
      <c r="I82" s="42">
        <f t="shared" si="88"/>
        <v>3.5139540003098171E-2</v>
      </c>
      <c r="J82" s="63">
        <v>15107.88</v>
      </c>
      <c r="K82" s="42">
        <f t="shared" si="89"/>
        <v>8.2436962478279488E-2</v>
      </c>
      <c r="L82" s="63">
        <v>8333.32</v>
      </c>
      <c r="M82" s="42">
        <f t="shared" si="90"/>
        <v>0.14653634992373651</v>
      </c>
      <c r="N82" s="63">
        <v>10842.46</v>
      </c>
      <c r="O82" s="42">
        <f t="shared" si="91"/>
        <v>0.11066138756062414</v>
      </c>
      <c r="P82" s="63">
        <v>10836.73</v>
      </c>
      <c r="Q82" s="42">
        <f t="shared" si="92"/>
        <v>8.9956004548963617E-2</v>
      </c>
      <c r="R82" s="63">
        <v>6506.04</v>
      </c>
      <c r="S82" s="42">
        <f t="shared" si="93"/>
        <v>7.7817199121936492E-2</v>
      </c>
      <c r="T82" s="63">
        <v>8532.1</v>
      </c>
      <c r="U82" s="42">
        <f t="shared" si="94"/>
        <v>0.1758529448015371</v>
      </c>
      <c r="V82" s="63">
        <v>5760.17</v>
      </c>
      <c r="W82" s="42">
        <f t="shared" si="95"/>
        <v>7.2791098619044495E-2</v>
      </c>
      <c r="X82" s="63">
        <v>5710.52</v>
      </c>
      <c r="Y82" s="42">
        <f t="shared" si="96"/>
        <v>9.015280060774189E-2</v>
      </c>
      <c r="Z82" s="63">
        <v>5351.92</v>
      </c>
      <c r="AA82" s="42">
        <f t="shared" si="97"/>
        <v>9.3082616405012836E-2</v>
      </c>
      <c r="AB82" s="63">
        <v>11034.56</v>
      </c>
      <c r="AC82" s="42">
        <f t="shared" si="98"/>
        <v>0.14356184971760058</v>
      </c>
      <c r="AD82" s="63">
        <v>16199.38</v>
      </c>
      <c r="AE82" s="42">
        <f t="shared" si="99"/>
        <v>0.17211570060199238</v>
      </c>
      <c r="AF82" s="63">
        <v>7026.95</v>
      </c>
      <c r="AG82" s="42">
        <f t="shared" si="100"/>
        <v>9.3187800016258593E-2</v>
      </c>
      <c r="AH82" s="63">
        <v>3911.44</v>
      </c>
      <c r="AI82" s="42">
        <f t="shared" si="101"/>
        <v>2.8442726131140173E-2</v>
      </c>
      <c r="AJ82" s="63">
        <v>10035.469999999999</v>
      </c>
      <c r="AK82" s="42">
        <f t="shared" si="102"/>
        <v>0.16331991791259742</v>
      </c>
      <c r="AL82" s="63">
        <v>8770.11</v>
      </c>
      <c r="AM82" s="42">
        <f t="shared" si="103"/>
        <v>8.5072718801717767E-2</v>
      </c>
      <c r="AN82" s="63">
        <v>4565.2299999999996</v>
      </c>
      <c r="AO82" s="42">
        <f t="shared" si="104"/>
        <v>4.794869737357306E-2</v>
      </c>
      <c r="AP82" s="63">
        <v>1442.32</v>
      </c>
      <c r="AQ82" s="42">
        <f t="shared" si="105"/>
        <v>2.0696166749413835E-2</v>
      </c>
      <c r="AR82" s="63">
        <v>2268.08</v>
      </c>
      <c r="AS82" s="42">
        <f t="shared" si="106"/>
        <v>3.0391887421056574E-2</v>
      </c>
      <c r="AT82" s="63">
        <v>-1434</v>
      </c>
      <c r="AU82" s="42">
        <f t="shared" si="107"/>
        <v>-2.48309151473604E-2</v>
      </c>
      <c r="AV82" s="63">
        <v>43522.89</v>
      </c>
      <c r="AW82" s="42">
        <f t="shared" si="108"/>
        <v>0.38098821711104752</v>
      </c>
      <c r="AX82" s="63">
        <v>12840.71</v>
      </c>
      <c r="AY82" s="42">
        <f t="shared" si="109"/>
        <v>0.28592464565340636</v>
      </c>
      <c r="AZ82" s="63">
        <v>8796.93</v>
      </c>
      <c r="BA82" s="42">
        <f t="shared" si="110"/>
        <v>0.12627865875120797</v>
      </c>
      <c r="BB82" s="63">
        <v>1923.06</v>
      </c>
      <c r="BC82" s="42">
        <f t="shared" si="111"/>
        <v>1.9982974994939468E-2</v>
      </c>
      <c r="BD82" s="63">
        <v>10246.26</v>
      </c>
      <c r="BE82" s="42">
        <f t="shared" si="112"/>
        <v>9.1484652155982102E-2</v>
      </c>
      <c r="BF82" s="63">
        <v>13596.26</v>
      </c>
      <c r="BG82" s="42">
        <f t="shared" si="113"/>
        <v>7.2833742484074884E-2</v>
      </c>
      <c r="BH82" s="63">
        <v>44599.1</v>
      </c>
      <c r="BI82" s="42">
        <f t="shared" si="114"/>
        <v>0.31398605169779059</v>
      </c>
      <c r="BJ82" s="63">
        <v>1769.24</v>
      </c>
      <c r="BK82" s="42">
        <f t="shared" si="115"/>
        <v>1.5168937954856366E-2</v>
      </c>
      <c r="BL82" s="124">
        <f t="shared" si="116"/>
        <v>172669.91999999998</v>
      </c>
      <c r="BM82" s="63">
        <v>21609.88</v>
      </c>
      <c r="BN82" s="42">
        <f t="shared" si="117"/>
        <v>0.23436217562186032</v>
      </c>
      <c r="BO82" s="63">
        <v>6132.86</v>
      </c>
      <c r="BP82" s="42">
        <f t="shared" si="145"/>
        <v>8.973467748696784E-2</v>
      </c>
      <c r="BQ82" s="63">
        <v>4816.8</v>
      </c>
      <c r="BR82" s="42">
        <f t="shared" si="146"/>
        <v>7.6354706352683668E-2</v>
      </c>
      <c r="BS82" s="63">
        <v>14362.32</v>
      </c>
      <c r="BT82" s="42">
        <f t="shared" si="147"/>
        <v>0.16762690318005496</v>
      </c>
      <c r="BU82" s="108">
        <v>49302.31</v>
      </c>
      <c r="BV82" s="42">
        <f t="shared" si="148"/>
        <v>0.43018776685334315</v>
      </c>
      <c r="BW82" s="63">
        <v>12781.49</v>
      </c>
      <c r="BX82" s="42">
        <f t="shared" si="149"/>
        <v>0.22539523773163139</v>
      </c>
      <c r="BY82" s="63">
        <v>4022.13</v>
      </c>
      <c r="BZ82" s="42">
        <f t="shared" si="150"/>
        <v>4.5387336575041445E-2</v>
      </c>
      <c r="CA82" s="63">
        <v>4747.25</v>
      </c>
      <c r="CB82" s="42">
        <f t="shared" si="151"/>
        <v>6.5817603749811437E-2</v>
      </c>
      <c r="CC82" s="63">
        <v>3853.8</v>
      </c>
      <c r="CD82" s="42">
        <f t="shared" si="152"/>
        <v>4.3357976132749346E-2</v>
      </c>
      <c r="CE82" s="63">
        <v>2014.45</v>
      </c>
      <c r="CF82" s="42">
        <f t="shared" si="153"/>
        <v>1.3988779532890246E-2</v>
      </c>
      <c r="CG82" s="63">
        <v>45172.7</v>
      </c>
      <c r="CH82" s="42">
        <f t="shared" si="154"/>
        <v>0.39856648167122871</v>
      </c>
      <c r="CI82" s="63">
        <v>3853.93</v>
      </c>
      <c r="CJ82" s="42">
        <f t="shared" si="155"/>
        <v>2.9593519408333869E-2</v>
      </c>
      <c r="CK82" s="63">
        <v>8851.07</v>
      </c>
      <c r="CL82" s="42">
        <f t="shared" si="156"/>
        <v>9.0030816314988799E-2</v>
      </c>
      <c r="CM82" s="63">
        <v>3650</v>
      </c>
      <c r="CN82" s="42">
        <f t="shared" si="157"/>
        <v>6.0939968120883523E-2</v>
      </c>
      <c r="CO82" s="63">
        <v>4791.1499999999996</v>
      </c>
      <c r="CP82" s="42">
        <f t="shared" si="158"/>
        <v>8.5618231484006449E-2</v>
      </c>
      <c r="CQ82" s="63">
        <v>9946.4500000000007</v>
      </c>
      <c r="CR82" s="42">
        <f t="shared" si="159"/>
        <v>0.16412999444729093</v>
      </c>
      <c r="CS82" s="63">
        <v>11656.48</v>
      </c>
      <c r="CT82" s="42">
        <f t="shared" si="160"/>
        <v>0.20114549505966212</v>
      </c>
      <c r="CU82" s="63">
        <v>39491.300000000003</v>
      </c>
      <c r="CV82" s="42">
        <f t="shared" si="161"/>
        <v>0.59608033853954412</v>
      </c>
      <c r="CW82" s="63">
        <v>10762.35</v>
      </c>
      <c r="CX82" s="42">
        <f t="shared" si="162"/>
        <v>0.11524836650230227</v>
      </c>
      <c r="CY82" s="63">
        <v>4238.8599999999997</v>
      </c>
      <c r="CZ82" s="42">
        <f t="shared" si="163"/>
        <v>5.8782563065414295E-2</v>
      </c>
      <c r="DA82" s="63">
        <v>3699.64</v>
      </c>
      <c r="DB82" s="42">
        <f t="shared" si="164"/>
        <v>5.5101979113126281E-2</v>
      </c>
      <c r="DC82" s="63">
        <v>10712.05</v>
      </c>
      <c r="DD82" s="42">
        <f t="shared" si="165"/>
        <v>8.1651197195943895E-2</v>
      </c>
      <c r="DE82" s="63">
        <v>43131.92</v>
      </c>
      <c r="DF82" s="42">
        <f t="shared" si="166"/>
        <v>0.42139562793897667</v>
      </c>
      <c r="DG82" s="63">
        <v>3877.15</v>
      </c>
      <c r="DH82" s="42">
        <f t="shared" si="167"/>
        <v>4.702482176559792E-2</v>
      </c>
      <c r="DI82" s="63">
        <v>9396.64</v>
      </c>
      <c r="DJ82" s="42">
        <f t="shared" si="168"/>
        <v>0.15147864588345805</v>
      </c>
      <c r="DK82" s="63">
        <v>5340.08</v>
      </c>
      <c r="DL82" s="42">
        <f t="shared" si="169"/>
        <v>6.752538107011205E-2</v>
      </c>
      <c r="DM82" s="63">
        <v>4572.6499999999996</v>
      </c>
      <c r="DN82" s="42">
        <f t="shared" si="170"/>
        <v>7.2412966349543376E-2</v>
      </c>
      <c r="DO82" s="63">
        <v>2924.9</v>
      </c>
      <c r="DP82" s="42">
        <f t="shared" si="171"/>
        <v>5.3666255303049491E-2</v>
      </c>
      <c r="DQ82" s="63">
        <v>10338</v>
      </c>
      <c r="DR82" s="42">
        <f t="shared" si="172"/>
        <v>0.14312891889485868</v>
      </c>
      <c r="DS82" s="63">
        <v>18267.54</v>
      </c>
      <c r="DT82" s="42">
        <f>+DS82/DS$86</f>
        <v>0.31227690434646449</v>
      </c>
      <c r="DU82" s="63">
        <v>44288.480000000003</v>
      </c>
      <c r="DV82" s="42">
        <f>+DU82/DU$86</f>
        <v>0.52930703574660132</v>
      </c>
      <c r="DW82" s="63"/>
      <c r="DX82" s="42">
        <f>+DW82/DW$86</f>
        <v>0</v>
      </c>
      <c r="DY82" s="63"/>
      <c r="DZ82" s="42">
        <f>+DY82/DY$86</f>
        <v>0</v>
      </c>
      <c r="EA82" s="63">
        <v>1285.1400000000001</v>
      </c>
      <c r="EB82" s="42">
        <f>+EA82/EA$86</f>
        <v>1.9597599136274634E-2</v>
      </c>
      <c r="EC82" s="63">
        <v>3256.99</v>
      </c>
      <c r="ED82" s="42">
        <f>+EC82/EC$86</f>
        <v>5.31109980870524E-2</v>
      </c>
      <c r="EE82" s="63">
        <v>62050.22</v>
      </c>
      <c r="EF82" s="42">
        <f>+EE82/EE$86</f>
        <v>0.46905307628559956</v>
      </c>
      <c r="EG82" s="63">
        <v>10970.18</v>
      </c>
      <c r="EH82" s="42">
        <f>+EG82/EG$86</f>
        <v>0.19076732593636617</v>
      </c>
      <c r="EI82" s="63">
        <v>854.98</v>
      </c>
      <c r="EJ82" s="42">
        <f>+EI82/EI$86</f>
        <v>1.7233671067436226E-2</v>
      </c>
      <c r="EK82" s="63">
        <v>1170.32</v>
      </c>
      <c r="EL82" s="42">
        <f>+EK82/EK$86</f>
        <v>3.1620818209475758E-2</v>
      </c>
      <c r="EM82" s="63">
        <v>3725.41</v>
      </c>
      <c r="EN82" s="42">
        <f>+EM82/EM$86</f>
        <v>9.7282551076205259E-2</v>
      </c>
      <c r="EO82" s="63"/>
      <c r="EP82" s="42">
        <f>+EO82/EO$86</f>
        <v>0</v>
      </c>
      <c r="EQ82" s="74"/>
      <c r="ER82" s="75">
        <f>+EQ82/EQ$86</f>
        <v>0</v>
      </c>
      <c r="ES82" s="63">
        <v>60422.239999999998</v>
      </c>
      <c r="ET82" s="42">
        <f>+ES82/ES$86</f>
        <v>0.61132062719859104</v>
      </c>
      <c r="EU82" s="63">
        <v>2405.4899999999998</v>
      </c>
      <c r="EV82" s="42">
        <f>+EU82/EU$86</f>
        <v>3.9052546064500038E-2</v>
      </c>
      <c r="EW82" s="63">
        <v>8.18</v>
      </c>
      <c r="EX82" s="42">
        <f>+EW82/EW$86</f>
        <v>1.5743039719227312E-4</v>
      </c>
      <c r="EY82" s="43">
        <v>12616.72</v>
      </c>
      <c r="EZ82" s="42">
        <f>+EY82/EY$86</f>
        <v>0.15793150575016376</v>
      </c>
      <c r="FA82" s="43">
        <v>726.53</v>
      </c>
      <c r="FB82" s="42">
        <f>+FA82/FA$86</f>
        <v>2.289432146585673E-2</v>
      </c>
      <c r="FC82" s="43">
        <v>28427.16</v>
      </c>
      <c r="FD82" s="42">
        <f>+FC82/FC$86</f>
        <v>0.31693102521765398</v>
      </c>
      <c r="FE82" s="43">
        <v>6778.54</v>
      </c>
      <c r="FF82" s="42">
        <f>+FE82/FE$86</f>
        <v>0.16753624678510751</v>
      </c>
      <c r="FG82" s="43">
        <v>9215.4</v>
      </c>
      <c r="FH82" s="42">
        <f>+FG82/FG$86</f>
        <v>0.16376938645924982</v>
      </c>
      <c r="FI82" s="41">
        <v>1341.36</v>
      </c>
      <c r="FJ82" s="42">
        <f>+FI82/FI$86</f>
        <v>4.1234692155429971E-2</v>
      </c>
      <c r="FK82" s="41">
        <v>858.84</v>
      </c>
      <c r="FL82" s="42">
        <f>+FK82/FK$86</f>
        <v>2.9749207983279149E-2</v>
      </c>
    </row>
    <row r="83" spans="1:168" ht="14" customHeight="1" x14ac:dyDescent="0.15">
      <c r="A83" s="114">
        <v>4960</v>
      </c>
      <c r="B83" s="60" t="s">
        <v>113</v>
      </c>
      <c r="C83" s="128">
        <f t="shared" si="126"/>
        <v>1861.99</v>
      </c>
      <c r="D83" s="63"/>
      <c r="E83" s="42">
        <f t="shared" si="86"/>
        <v>0</v>
      </c>
      <c r="F83" s="63">
        <v>1861.99</v>
      </c>
      <c r="G83" s="42">
        <f t="shared" si="87"/>
        <v>2.1274884292915366E-2</v>
      </c>
      <c r="H83" s="63"/>
      <c r="I83" s="42">
        <f t="shared" si="88"/>
        <v>0</v>
      </c>
      <c r="J83" s="63"/>
      <c r="K83" s="42">
        <f t="shared" si="89"/>
        <v>0</v>
      </c>
      <c r="L83" s="63"/>
      <c r="M83" s="42">
        <f t="shared" si="90"/>
        <v>0</v>
      </c>
      <c r="N83" s="63"/>
      <c r="O83" s="42">
        <f t="shared" si="91"/>
        <v>0</v>
      </c>
      <c r="P83" s="63"/>
      <c r="Q83" s="42">
        <f t="shared" si="92"/>
        <v>0</v>
      </c>
      <c r="R83" s="63"/>
      <c r="S83" s="42">
        <f t="shared" si="93"/>
        <v>0</v>
      </c>
      <c r="T83" s="63"/>
      <c r="U83" s="42">
        <f t="shared" si="94"/>
        <v>0</v>
      </c>
      <c r="V83" s="63"/>
      <c r="W83" s="42">
        <f t="shared" si="95"/>
        <v>0</v>
      </c>
      <c r="X83" s="63"/>
      <c r="Y83" s="42">
        <f t="shared" si="96"/>
        <v>0</v>
      </c>
      <c r="Z83" s="63"/>
      <c r="AA83" s="42">
        <f t="shared" si="97"/>
        <v>0</v>
      </c>
      <c r="AB83" s="63"/>
      <c r="AC83" s="42">
        <f t="shared" si="98"/>
        <v>0</v>
      </c>
      <c r="AD83" s="63"/>
      <c r="AE83" s="42">
        <f t="shared" si="99"/>
        <v>0</v>
      </c>
      <c r="AF83" s="63"/>
      <c r="AG83" s="42">
        <f t="shared" si="100"/>
        <v>0</v>
      </c>
      <c r="AH83" s="63"/>
      <c r="AI83" s="42">
        <f t="shared" si="101"/>
        <v>0</v>
      </c>
      <c r="AJ83" s="63"/>
      <c r="AK83" s="42">
        <f t="shared" si="102"/>
        <v>0</v>
      </c>
      <c r="AL83" s="63"/>
      <c r="AM83" s="42">
        <f t="shared" si="103"/>
        <v>0</v>
      </c>
      <c r="AN83" s="63"/>
      <c r="AO83" s="42">
        <f t="shared" si="104"/>
        <v>0</v>
      </c>
      <c r="AP83" s="63"/>
      <c r="AQ83" s="42">
        <f t="shared" si="105"/>
        <v>0</v>
      </c>
      <c r="AR83" s="63"/>
      <c r="AS83" s="42">
        <f t="shared" si="106"/>
        <v>0</v>
      </c>
      <c r="AT83" s="63"/>
      <c r="AU83" s="42">
        <f t="shared" si="107"/>
        <v>0</v>
      </c>
      <c r="AV83" s="63"/>
      <c r="AW83" s="42">
        <f t="shared" si="108"/>
        <v>0</v>
      </c>
      <c r="AX83" s="63">
        <v>947.53</v>
      </c>
      <c r="AY83" s="42">
        <f t="shared" si="109"/>
        <v>2.1098691544001236E-2</v>
      </c>
      <c r="AZ83" s="63"/>
      <c r="BA83" s="42">
        <f t="shared" si="110"/>
        <v>0</v>
      </c>
      <c r="BB83" s="63"/>
      <c r="BC83" s="42">
        <f t="shared" si="111"/>
        <v>0</v>
      </c>
      <c r="BD83" s="63"/>
      <c r="BE83" s="42">
        <f t="shared" si="112"/>
        <v>0</v>
      </c>
      <c r="BF83" s="63"/>
      <c r="BG83" s="42">
        <f t="shared" si="113"/>
        <v>0</v>
      </c>
      <c r="BH83" s="63"/>
      <c r="BI83" s="42">
        <f t="shared" si="114"/>
        <v>0</v>
      </c>
      <c r="BJ83" s="63"/>
      <c r="BK83" s="42">
        <f t="shared" si="115"/>
        <v>0</v>
      </c>
      <c r="BL83" s="123">
        <f t="shared" si="116"/>
        <v>0</v>
      </c>
      <c r="BM83" s="63"/>
      <c r="BN83" s="42">
        <f t="shared" si="117"/>
        <v>0</v>
      </c>
      <c r="BO83" s="63"/>
      <c r="BP83" s="42">
        <f t="shared" si="145"/>
        <v>0</v>
      </c>
      <c r="BQ83" s="63"/>
      <c r="BR83" s="42">
        <f t="shared" si="146"/>
        <v>0</v>
      </c>
      <c r="BS83" s="63"/>
      <c r="BT83" s="42">
        <f t="shared" si="147"/>
        <v>0</v>
      </c>
      <c r="BU83" s="63"/>
      <c r="BV83" s="42">
        <f t="shared" si="148"/>
        <v>0</v>
      </c>
      <c r="BW83" s="63"/>
      <c r="BX83" s="42">
        <f t="shared" si="149"/>
        <v>0</v>
      </c>
      <c r="BY83" s="63"/>
      <c r="BZ83" s="42">
        <f t="shared" si="150"/>
        <v>0</v>
      </c>
      <c r="CA83" s="63"/>
      <c r="CB83" s="42">
        <f t="shared" si="151"/>
        <v>0</v>
      </c>
      <c r="CC83" s="63"/>
      <c r="CD83" s="42">
        <f t="shared" si="152"/>
        <v>0</v>
      </c>
      <c r="CE83" s="63"/>
      <c r="CF83" s="42">
        <f t="shared" si="153"/>
        <v>0</v>
      </c>
      <c r="CG83" s="63"/>
      <c r="CH83" s="42">
        <f t="shared" si="154"/>
        <v>0</v>
      </c>
      <c r="CI83" s="63"/>
      <c r="CJ83" s="42">
        <f t="shared" si="155"/>
        <v>0</v>
      </c>
      <c r="CK83" s="63"/>
      <c r="CL83" s="42">
        <f t="shared" si="156"/>
        <v>0</v>
      </c>
      <c r="CM83" s="63"/>
      <c r="CN83" s="42">
        <f t="shared" si="157"/>
        <v>0</v>
      </c>
      <c r="CO83" s="63"/>
      <c r="CP83" s="42">
        <f t="shared" si="158"/>
        <v>0</v>
      </c>
      <c r="CQ83" s="63"/>
      <c r="CR83" s="42">
        <f t="shared" si="159"/>
        <v>0</v>
      </c>
      <c r="CS83" s="63"/>
      <c r="CT83" s="42">
        <f t="shared" si="160"/>
        <v>0</v>
      </c>
      <c r="CU83" s="63"/>
      <c r="CV83" s="42">
        <f t="shared" si="161"/>
        <v>0</v>
      </c>
      <c r="CW83" s="63"/>
      <c r="CX83" s="42">
        <f t="shared" si="162"/>
        <v>0</v>
      </c>
      <c r="CY83" s="63"/>
      <c r="CZ83" s="42">
        <f t="shared" si="163"/>
        <v>0</v>
      </c>
      <c r="DA83" s="63"/>
      <c r="DB83" s="42">
        <f t="shared" si="164"/>
        <v>0</v>
      </c>
      <c r="DC83" s="63"/>
      <c r="DD83" s="42">
        <f t="shared" si="165"/>
        <v>0</v>
      </c>
      <c r="DE83" s="63"/>
      <c r="DF83" s="42">
        <f t="shared" si="166"/>
        <v>0</v>
      </c>
      <c r="DG83" s="63"/>
      <c r="DH83" s="42">
        <f t="shared" si="167"/>
        <v>0</v>
      </c>
      <c r="DI83" s="63"/>
      <c r="DJ83" s="42">
        <f t="shared" si="168"/>
        <v>0</v>
      </c>
      <c r="DK83" s="63"/>
      <c r="DL83" s="42">
        <f t="shared" si="169"/>
        <v>0</v>
      </c>
      <c r="DM83" s="63"/>
      <c r="DN83" s="42">
        <f t="shared" si="170"/>
        <v>0</v>
      </c>
      <c r="DO83" s="63"/>
      <c r="DP83" s="42">
        <f t="shared" si="171"/>
        <v>0</v>
      </c>
      <c r="DQ83" s="63"/>
      <c r="DR83" s="42">
        <f t="shared" si="172"/>
        <v>0</v>
      </c>
      <c r="DS83" s="63"/>
      <c r="DT83" s="42">
        <f>+DS83/DS$86</f>
        <v>0</v>
      </c>
      <c r="DU83" s="63"/>
      <c r="DV83" s="42">
        <f>+DU83/DU$86</f>
        <v>0</v>
      </c>
      <c r="DW83" s="63">
        <v>4247.32</v>
      </c>
      <c r="DX83" s="42">
        <f>+DW83/DW$86</f>
        <v>6.0825631052388883E-2</v>
      </c>
      <c r="DY83" s="63"/>
      <c r="DZ83" s="42"/>
      <c r="EA83" s="63"/>
      <c r="EB83" s="42"/>
      <c r="EC83" s="63"/>
      <c r="ED83" s="42"/>
      <c r="EE83" s="63"/>
      <c r="EF83" s="42"/>
      <c r="EG83" s="63"/>
      <c r="EH83" s="42"/>
      <c r="EI83" s="63"/>
      <c r="EJ83" s="42"/>
      <c r="EK83" s="63"/>
      <c r="EL83" s="42"/>
      <c r="EM83" s="63"/>
      <c r="EN83" s="42"/>
      <c r="EO83" s="63"/>
      <c r="EP83" s="42"/>
      <c r="EQ83" s="74"/>
      <c r="ER83" s="75"/>
      <c r="ES83" s="63"/>
      <c r="ET83" s="42"/>
      <c r="EU83" s="63"/>
      <c r="EV83" s="42"/>
      <c r="EW83" s="63"/>
      <c r="EX83" s="42"/>
      <c r="EY83" s="43"/>
      <c r="EZ83" s="42"/>
      <c r="FA83" s="43"/>
      <c r="FB83" s="42"/>
      <c r="FC83" s="43"/>
      <c r="FD83" s="42"/>
      <c r="FE83" s="43"/>
      <c r="FF83" s="42"/>
      <c r="FG83" s="43"/>
      <c r="FH83" s="42"/>
      <c r="FI83" s="41"/>
      <c r="FJ83" s="42"/>
      <c r="FK83" s="41"/>
      <c r="FL83" s="42"/>
    </row>
    <row r="84" spans="1:168" ht="14" customHeight="1" x14ac:dyDescent="0.15">
      <c r="A84" s="114">
        <v>4990</v>
      </c>
      <c r="B84" s="60" t="s">
        <v>115</v>
      </c>
      <c r="C84" s="128">
        <f t="shared" si="126"/>
        <v>0</v>
      </c>
      <c r="D84" s="63"/>
      <c r="E84" s="42">
        <f t="shared" si="86"/>
        <v>0</v>
      </c>
      <c r="F84" s="63"/>
      <c r="G84" s="42">
        <f t="shared" si="87"/>
        <v>0</v>
      </c>
      <c r="H84" s="63"/>
      <c r="I84" s="42">
        <f t="shared" si="88"/>
        <v>0</v>
      </c>
      <c r="J84" s="63"/>
      <c r="K84" s="42">
        <f t="shared" si="89"/>
        <v>0</v>
      </c>
      <c r="L84" s="63"/>
      <c r="M84" s="42">
        <f t="shared" si="90"/>
        <v>0</v>
      </c>
      <c r="N84" s="63"/>
      <c r="O84" s="42">
        <f t="shared" si="91"/>
        <v>0</v>
      </c>
      <c r="P84" s="63"/>
      <c r="Q84" s="42">
        <f t="shared" si="92"/>
        <v>0</v>
      </c>
      <c r="R84" s="63"/>
      <c r="S84" s="42">
        <f t="shared" si="93"/>
        <v>0</v>
      </c>
      <c r="T84" s="63"/>
      <c r="U84" s="42">
        <f t="shared" si="94"/>
        <v>0</v>
      </c>
      <c r="V84" s="63"/>
      <c r="W84" s="42">
        <f t="shared" si="95"/>
        <v>0</v>
      </c>
      <c r="X84" s="63"/>
      <c r="Y84" s="42">
        <f t="shared" si="96"/>
        <v>0</v>
      </c>
      <c r="Z84" s="63"/>
      <c r="AA84" s="42">
        <f t="shared" si="97"/>
        <v>0</v>
      </c>
      <c r="AB84" s="63"/>
      <c r="AC84" s="42">
        <f t="shared" si="98"/>
        <v>0</v>
      </c>
      <c r="AD84" s="63"/>
      <c r="AE84" s="42">
        <f t="shared" si="99"/>
        <v>0</v>
      </c>
      <c r="AF84" s="63"/>
      <c r="AG84" s="42">
        <f t="shared" si="100"/>
        <v>0</v>
      </c>
      <c r="AH84" s="63"/>
      <c r="AI84" s="42">
        <f t="shared" si="101"/>
        <v>0</v>
      </c>
      <c r="AJ84" s="63"/>
      <c r="AK84" s="42">
        <f t="shared" si="102"/>
        <v>0</v>
      </c>
      <c r="AL84" s="63"/>
      <c r="AM84" s="42">
        <f t="shared" si="103"/>
        <v>0</v>
      </c>
      <c r="AN84" s="63"/>
      <c r="AO84" s="42">
        <f t="shared" si="104"/>
        <v>0</v>
      </c>
      <c r="AP84" s="63"/>
      <c r="AQ84" s="42">
        <f t="shared" si="105"/>
        <v>0</v>
      </c>
      <c r="AR84" s="63"/>
      <c r="AS84" s="42">
        <f t="shared" si="106"/>
        <v>0</v>
      </c>
      <c r="AT84" s="63"/>
      <c r="AU84" s="42">
        <f t="shared" si="107"/>
        <v>0</v>
      </c>
      <c r="AV84" s="63"/>
      <c r="AW84" s="42">
        <f t="shared" si="108"/>
        <v>0</v>
      </c>
      <c r="AX84" s="63"/>
      <c r="AY84" s="42">
        <f t="shared" si="109"/>
        <v>0</v>
      </c>
      <c r="AZ84" s="63"/>
      <c r="BA84" s="42">
        <f t="shared" si="110"/>
        <v>0</v>
      </c>
      <c r="BB84" s="63"/>
      <c r="BC84" s="42">
        <f t="shared" si="111"/>
        <v>0</v>
      </c>
      <c r="BD84" s="63"/>
      <c r="BE84" s="42">
        <f t="shared" si="112"/>
        <v>0</v>
      </c>
      <c r="BF84" s="63"/>
      <c r="BG84" s="42">
        <f t="shared" si="113"/>
        <v>0</v>
      </c>
      <c r="BH84" s="63"/>
      <c r="BI84" s="42">
        <f t="shared" si="114"/>
        <v>0</v>
      </c>
      <c r="BJ84" s="63"/>
      <c r="BK84" s="42">
        <f t="shared" si="115"/>
        <v>0</v>
      </c>
      <c r="BL84" s="123">
        <f>BM84+BO84+BQ84+BS84+BU84+BW84+BY84+CA84+CC84+CE84+CG84+CI84</f>
        <v>0</v>
      </c>
      <c r="BM84" s="63"/>
      <c r="BN84" s="42">
        <f t="shared" si="117"/>
        <v>0</v>
      </c>
      <c r="BO84" s="63"/>
      <c r="BP84" s="42">
        <f t="shared" si="145"/>
        <v>0</v>
      </c>
      <c r="BQ84" s="63"/>
      <c r="BR84" s="42">
        <f t="shared" si="146"/>
        <v>0</v>
      </c>
      <c r="BS84" s="63"/>
      <c r="BT84" s="42">
        <f t="shared" si="147"/>
        <v>0</v>
      </c>
      <c r="BU84" s="63"/>
      <c r="BV84" s="42">
        <f t="shared" si="148"/>
        <v>0</v>
      </c>
      <c r="BW84" s="63"/>
      <c r="BX84" s="42">
        <f t="shared" si="149"/>
        <v>0</v>
      </c>
      <c r="BY84" s="63"/>
      <c r="BZ84" s="42">
        <f t="shared" si="150"/>
        <v>0</v>
      </c>
      <c r="CA84" s="63"/>
      <c r="CB84" s="42">
        <f t="shared" si="151"/>
        <v>0</v>
      </c>
      <c r="CC84" s="63"/>
      <c r="CD84" s="42">
        <f t="shared" si="152"/>
        <v>0</v>
      </c>
      <c r="CE84" s="63"/>
      <c r="CF84" s="42">
        <f t="shared" si="153"/>
        <v>0</v>
      </c>
      <c r="CG84" s="63"/>
      <c r="CH84" s="42">
        <f t="shared" si="154"/>
        <v>0</v>
      </c>
      <c r="CI84" s="63"/>
      <c r="CJ84" s="42">
        <f t="shared" si="155"/>
        <v>0</v>
      </c>
      <c r="CK84" s="63"/>
      <c r="CL84" s="42">
        <f t="shared" si="156"/>
        <v>0</v>
      </c>
      <c r="CM84" s="63"/>
      <c r="CN84" s="42">
        <f t="shared" si="157"/>
        <v>0</v>
      </c>
      <c r="CO84" s="63"/>
      <c r="CP84" s="42">
        <f t="shared" si="158"/>
        <v>0</v>
      </c>
      <c r="CQ84" s="63"/>
      <c r="CR84" s="42">
        <f t="shared" si="159"/>
        <v>0</v>
      </c>
      <c r="CS84" s="63"/>
      <c r="CT84" s="42">
        <f t="shared" si="160"/>
        <v>0</v>
      </c>
      <c r="CU84" s="63"/>
      <c r="CV84" s="42">
        <f t="shared" si="161"/>
        <v>0</v>
      </c>
      <c r="CW84" s="63"/>
      <c r="CX84" s="42">
        <f t="shared" si="162"/>
        <v>0</v>
      </c>
      <c r="CY84" s="63"/>
      <c r="CZ84" s="42">
        <f t="shared" si="163"/>
        <v>0</v>
      </c>
      <c r="DA84" s="63"/>
      <c r="DB84" s="42">
        <f t="shared" si="164"/>
        <v>0</v>
      </c>
      <c r="DC84" s="63"/>
      <c r="DD84" s="42">
        <f t="shared" si="165"/>
        <v>0</v>
      </c>
      <c r="DE84" s="63"/>
      <c r="DF84" s="42">
        <f t="shared" si="166"/>
        <v>0</v>
      </c>
      <c r="DG84" s="63"/>
      <c r="DH84" s="42">
        <f t="shared" si="167"/>
        <v>0</v>
      </c>
      <c r="DI84" s="63"/>
      <c r="DJ84" s="42">
        <f t="shared" si="168"/>
        <v>0</v>
      </c>
      <c r="DK84" s="63"/>
      <c r="DL84" s="42">
        <f t="shared" si="169"/>
        <v>0</v>
      </c>
      <c r="DM84" s="63"/>
      <c r="DN84" s="42">
        <f t="shared" si="170"/>
        <v>0</v>
      </c>
      <c r="DO84" s="63"/>
      <c r="DP84" s="42">
        <f t="shared" si="171"/>
        <v>0</v>
      </c>
      <c r="DQ84" s="63">
        <v>220.18</v>
      </c>
      <c r="DR84" s="42">
        <f t="shared" si="172"/>
        <v>3.0483773807573984E-3</v>
      </c>
      <c r="DS84" s="63"/>
      <c r="DT84" s="42"/>
      <c r="DU84" s="63"/>
      <c r="DV84" s="42"/>
      <c r="DW84" s="63"/>
      <c r="DX84" s="42"/>
      <c r="DY84" s="63"/>
      <c r="DZ84" s="42"/>
      <c r="EA84" s="63"/>
      <c r="EB84" s="42"/>
      <c r="EC84" s="63"/>
      <c r="ED84" s="42"/>
      <c r="EE84" s="63"/>
      <c r="EF84" s="42"/>
      <c r="EG84" s="63"/>
      <c r="EH84" s="42"/>
      <c r="EI84" s="63"/>
      <c r="EJ84" s="42"/>
      <c r="EK84" s="63"/>
      <c r="EL84" s="42"/>
      <c r="EM84" s="63"/>
      <c r="EN84" s="42"/>
      <c r="EO84" s="63"/>
      <c r="EP84" s="42"/>
      <c r="EQ84" s="74"/>
      <c r="ER84" s="75"/>
      <c r="ES84" s="63"/>
      <c r="ET84" s="42"/>
      <c r="EU84" s="63"/>
      <c r="EV84" s="42"/>
      <c r="EW84" s="63"/>
      <c r="EX84" s="42"/>
      <c r="EY84" s="43"/>
      <c r="EZ84" s="42"/>
      <c r="FA84" s="43"/>
      <c r="FB84" s="42"/>
      <c r="FC84" s="43"/>
      <c r="FD84" s="42"/>
      <c r="FE84" s="43"/>
      <c r="FF84" s="42"/>
      <c r="FG84" s="43"/>
      <c r="FH84" s="42"/>
      <c r="FI84" s="41"/>
      <c r="FJ84" s="42"/>
      <c r="FK84" s="41"/>
      <c r="FL84" s="42"/>
    </row>
    <row r="85" spans="1:168" ht="14" customHeight="1" x14ac:dyDescent="0.15">
      <c r="B85" s="60" t="s">
        <v>110</v>
      </c>
      <c r="C85" s="128">
        <f t="shared" si="126"/>
        <v>0</v>
      </c>
      <c r="D85" s="63"/>
      <c r="E85" s="42">
        <f t="shared" si="86"/>
        <v>0</v>
      </c>
      <c r="F85" s="63"/>
      <c r="G85" s="42">
        <f t="shared" si="87"/>
        <v>0</v>
      </c>
      <c r="H85" s="63"/>
      <c r="I85" s="42">
        <f t="shared" si="88"/>
        <v>0</v>
      </c>
      <c r="J85" s="63"/>
      <c r="K85" s="42">
        <f t="shared" si="89"/>
        <v>0</v>
      </c>
      <c r="L85" s="63"/>
      <c r="M85" s="42">
        <f t="shared" si="90"/>
        <v>0</v>
      </c>
      <c r="N85" s="63"/>
      <c r="O85" s="42">
        <f t="shared" si="91"/>
        <v>0</v>
      </c>
      <c r="P85" s="63"/>
      <c r="Q85" s="42">
        <f t="shared" si="92"/>
        <v>0</v>
      </c>
      <c r="R85" s="63"/>
      <c r="S85" s="42">
        <f t="shared" si="93"/>
        <v>0</v>
      </c>
      <c r="T85" s="63"/>
      <c r="U85" s="42">
        <f t="shared" si="94"/>
        <v>0</v>
      </c>
      <c r="V85" s="63"/>
      <c r="W85" s="42">
        <f t="shared" si="95"/>
        <v>0</v>
      </c>
      <c r="X85" s="63"/>
      <c r="Y85" s="42">
        <f t="shared" si="96"/>
        <v>0</v>
      </c>
      <c r="Z85" s="63"/>
      <c r="AA85" s="42">
        <f t="shared" si="97"/>
        <v>0</v>
      </c>
      <c r="AB85" s="63"/>
      <c r="AC85" s="42">
        <f t="shared" si="98"/>
        <v>0</v>
      </c>
      <c r="AD85" s="63"/>
      <c r="AE85" s="42">
        <f t="shared" si="99"/>
        <v>0</v>
      </c>
      <c r="AF85" s="63"/>
      <c r="AG85" s="42">
        <f t="shared" si="100"/>
        <v>0</v>
      </c>
      <c r="AH85" s="63"/>
      <c r="AI85" s="42">
        <f t="shared" si="101"/>
        <v>0</v>
      </c>
      <c r="AJ85" s="63"/>
      <c r="AK85" s="42">
        <f t="shared" si="102"/>
        <v>0</v>
      </c>
      <c r="AL85" s="63"/>
      <c r="AM85" s="42">
        <f t="shared" si="103"/>
        <v>0</v>
      </c>
      <c r="AN85" s="63"/>
      <c r="AO85" s="42">
        <f t="shared" si="104"/>
        <v>0</v>
      </c>
      <c r="AP85" s="63"/>
      <c r="AQ85" s="42">
        <f t="shared" si="105"/>
        <v>0</v>
      </c>
      <c r="AR85" s="63"/>
      <c r="AS85" s="42">
        <f t="shared" si="106"/>
        <v>0</v>
      </c>
      <c r="AT85" s="63"/>
      <c r="AU85" s="42">
        <f t="shared" si="107"/>
        <v>0</v>
      </c>
      <c r="AV85" s="63"/>
      <c r="AW85" s="42">
        <f t="shared" si="108"/>
        <v>0</v>
      </c>
      <c r="AX85" s="63"/>
      <c r="AY85" s="42">
        <f t="shared" si="109"/>
        <v>0</v>
      </c>
      <c r="AZ85" s="63"/>
      <c r="BA85" s="42">
        <f t="shared" si="110"/>
        <v>0</v>
      </c>
      <c r="BB85" s="63"/>
      <c r="BC85" s="42">
        <f t="shared" si="111"/>
        <v>0</v>
      </c>
      <c r="BD85" s="63"/>
      <c r="BE85" s="42">
        <f t="shared" si="112"/>
        <v>0</v>
      </c>
      <c r="BF85" s="63"/>
      <c r="BG85" s="42">
        <f t="shared" si="113"/>
        <v>0</v>
      </c>
      <c r="BH85" s="63"/>
      <c r="BI85" s="42">
        <f t="shared" si="114"/>
        <v>0</v>
      </c>
      <c r="BJ85" s="63"/>
      <c r="BK85" s="42">
        <f t="shared" si="115"/>
        <v>0</v>
      </c>
      <c r="BL85" s="123">
        <f t="shared" si="116"/>
        <v>0</v>
      </c>
      <c r="BM85" s="63"/>
      <c r="BN85" s="42">
        <f t="shared" si="117"/>
        <v>0</v>
      </c>
      <c r="BO85" s="63"/>
      <c r="BP85" s="42">
        <f t="shared" si="145"/>
        <v>0</v>
      </c>
      <c r="BQ85" s="63"/>
      <c r="BR85" s="42">
        <f t="shared" si="146"/>
        <v>0</v>
      </c>
      <c r="BS85" s="63"/>
      <c r="BT85" s="42">
        <f t="shared" si="147"/>
        <v>0</v>
      </c>
      <c r="BU85" s="63"/>
      <c r="BV85" s="42">
        <f t="shared" si="148"/>
        <v>0</v>
      </c>
      <c r="BW85" s="63"/>
      <c r="BX85" s="42">
        <f t="shared" si="149"/>
        <v>0</v>
      </c>
      <c r="BY85" s="63"/>
      <c r="BZ85" s="42">
        <f t="shared" si="150"/>
        <v>0</v>
      </c>
      <c r="CA85" s="63"/>
      <c r="CB85" s="42">
        <f t="shared" si="151"/>
        <v>0</v>
      </c>
      <c r="CC85" s="63"/>
      <c r="CD85" s="42">
        <f t="shared" si="152"/>
        <v>0</v>
      </c>
      <c r="CE85" s="63"/>
      <c r="CF85" s="42">
        <f t="shared" si="153"/>
        <v>0</v>
      </c>
      <c r="CG85" s="63"/>
      <c r="CH85" s="42">
        <f t="shared" si="154"/>
        <v>0</v>
      </c>
      <c r="CI85" s="63"/>
      <c r="CJ85" s="42">
        <f t="shared" si="155"/>
        <v>0</v>
      </c>
      <c r="CK85" s="63"/>
      <c r="CL85" s="42">
        <f t="shared" si="156"/>
        <v>0</v>
      </c>
      <c r="CM85" s="63"/>
      <c r="CN85" s="42">
        <f t="shared" si="157"/>
        <v>0</v>
      </c>
      <c r="CO85" s="63"/>
      <c r="CP85" s="42">
        <f t="shared" si="158"/>
        <v>0</v>
      </c>
      <c r="CQ85" s="63"/>
      <c r="CR85" s="42">
        <f t="shared" si="159"/>
        <v>0</v>
      </c>
      <c r="CS85" s="63"/>
      <c r="CT85" s="42">
        <f t="shared" si="160"/>
        <v>0</v>
      </c>
      <c r="CU85" s="63"/>
      <c r="CV85" s="42">
        <f t="shared" si="161"/>
        <v>0</v>
      </c>
      <c r="CW85" s="63"/>
      <c r="CX85" s="42">
        <f t="shared" si="162"/>
        <v>0</v>
      </c>
      <c r="CY85" s="63"/>
      <c r="CZ85" s="42">
        <f t="shared" si="163"/>
        <v>0</v>
      </c>
      <c r="DA85" s="63"/>
      <c r="DB85" s="42">
        <f t="shared" si="164"/>
        <v>0</v>
      </c>
      <c r="DC85" s="63"/>
      <c r="DD85" s="42">
        <f t="shared" si="165"/>
        <v>0</v>
      </c>
      <c r="DE85" s="63"/>
      <c r="DF85" s="42">
        <f t="shared" si="166"/>
        <v>0</v>
      </c>
      <c r="DG85" s="63"/>
      <c r="DH85" s="42">
        <f t="shared" si="167"/>
        <v>0</v>
      </c>
      <c r="DI85" s="63"/>
      <c r="DJ85" s="42">
        <f t="shared" si="168"/>
        <v>0</v>
      </c>
      <c r="DK85" s="63"/>
      <c r="DL85" s="42">
        <f t="shared" si="169"/>
        <v>0</v>
      </c>
      <c r="DM85" s="63"/>
      <c r="DN85" s="42">
        <f t="shared" si="170"/>
        <v>0</v>
      </c>
      <c r="DO85" s="63"/>
      <c r="DP85" s="42">
        <f t="shared" si="171"/>
        <v>0</v>
      </c>
      <c r="DQ85" s="63"/>
      <c r="DR85" s="42">
        <f t="shared" si="172"/>
        <v>0</v>
      </c>
      <c r="DS85" s="63"/>
      <c r="DT85" s="42">
        <f>+DS85/DS$86</f>
        <v>0</v>
      </c>
      <c r="DU85" s="63"/>
      <c r="DV85" s="42">
        <f>+DU85/DU$86</f>
        <v>0</v>
      </c>
      <c r="DW85" s="63"/>
      <c r="DX85" s="42">
        <f>+DW85/DW$86</f>
        <v>0</v>
      </c>
      <c r="DY85" s="63"/>
      <c r="DZ85" s="42">
        <f>+DY85/DY$86</f>
        <v>0</v>
      </c>
      <c r="EA85" s="63"/>
      <c r="EB85" s="42">
        <f>+EA85/EA$86</f>
        <v>0</v>
      </c>
      <c r="EC85" s="63"/>
      <c r="ED85" s="42">
        <f>+EC85/EC$86</f>
        <v>0</v>
      </c>
      <c r="EE85" s="63">
        <v>300</v>
      </c>
      <c r="EF85" s="42">
        <f>+EE85/EE$86</f>
        <v>2.2677747618893192E-3</v>
      </c>
      <c r="EG85" s="63"/>
      <c r="EH85" s="42"/>
      <c r="EI85" s="63"/>
      <c r="EJ85" s="42"/>
      <c r="EK85" s="63"/>
      <c r="EL85" s="42"/>
      <c r="EM85" s="63"/>
      <c r="EN85" s="42"/>
      <c r="EO85" s="63"/>
      <c r="EP85" s="42"/>
      <c r="EQ85" s="74"/>
      <c r="ER85" s="75"/>
      <c r="ES85" s="63"/>
      <c r="ET85" s="42"/>
      <c r="EU85" s="63"/>
      <c r="EV85" s="42"/>
      <c r="EW85" s="63"/>
      <c r="EX85" s="42"/>
      <c r="EY85" s="43"/>
      <c r="EZ85" s="42"/>
      <c r="FA85" s="43"/>
      <c r="FB85" s="42"/>
      <c r="FC85" s="43"/>
      <c r="FD85" s="42"/>
      <c r="FE85" s="43"/>
      <c r="FF85" s="42"/>
      <c r="FG85" s="43"/>
      <c r="FH85" s="42"/>
      <c r="FI85" s="41"/>
      <c r="FJ85" s="42"/>
      <c r="FK85" s="41"/>
      <c r="FL85" s="42"/>
    </row>
    <row r="86" spans="1:168" ht="14" customHeight="1" x14ac:dyDescent="0.15">
      <c r="B86" s="92" t="s">
        <v>49</v>
      </c>
      <c r="C86" s="128">
        <f t="shared" si="126"/>
        <v>645478.16000000015</v>
      </c>
      <c r="D86" s="76">
        <f>SUM(D69:D85)</f>
        <v>97191.41</v>
      </c>
      <c r="E86" s="42">
        <f t="shared" si="86"/>
        <v>1</v>
      </c>
      <c r="F86" s="76">
        <f>SUM(F69:F85)</f>
        <v>87520.57</v>
      </c>
      <c r="G86" s="42">
        <f t="shared" si="87"/>
        <v>1</v>
      </c>
      <c r="H86" s="76">
        <f>SUM(H69:H85)</f>
        <v>122653</v>
      </c>
      <c r="I86" s="42">
        <f t="shared" si="88"/>
        <v>1</v>
      </c>
      <c r="J86" s="76">
        <f>SUM(J69:J85)</f>
        <v>183265.85000000003</v>
      </c>
      <c r="K86" s="42">
        <f t="shared" si="89"/>
        <v>1</v>
      </c>
      <c r="L86" s="76">
        <f>SUM(L69:L85)</f>
        <v>56868.619999999995</v>
      </c>
      <c r="M86" s="42">
        <f t="shared" si="90"/>
        <v>1</v>
      </c>
      <c r="N86" s="76">
        <f>SUM(N69:N85)</f>
        <v>97978.709999999992</v>
      </c>
      <c r="O86" s="42">
        <f t="shared" si="91"/>
        <v>1</v>
      </c>
      <c r="P86" s="76">
        <f>SUM(P69:P85)</f>
        <v>120467</v>
      </c>
      <c r="Q86" s="42">
        <f t="shared" si="92"/>
        <v>1</v>
      </c>
      <c r="R86" s="76">
        <f>SUM(R69:R85)</f>
        <v>83606.710000000006</v>
      </c>
      <c r="S86" s="42">
        <f t="shared" si="93"/>
        <v>1</v>
      </c>
      <c r="T86" s="76">
        <f>SUM(T69:T85)</f>
        <v>48518.38</v>
      </c>
      <c r="U86" s="42">
        <f t="shared" si="94"/>
        <v>1</v>
      </c>
      <c r="V86" s="76">
        <f>SUM(V69:V85)</f>
        <v>79132.89</v>
      </c>
      <c r="W86" s="42">
        <f t="shared" si="95"/>
        <v>1</v>
      </c>
      <c r="X86" s="76">
        <f>SUM(X69:X85)</f>
        <v>63342.680000000008</v>
      </c>
      <c r="Y86" s="42">
        <f t="shared" si="96"/>
        <v>1</v>
      </c>
      <c r="Z86" s="76">
        <f>SUM(Z69:Z85)</f>
        <v>57496.45</v>
      </c>
      <c r="AA86" s="42">
        <f t="shared" si="97"/>
        <v>1</v>
      </c>
      <c r="AB86" s="76">
        <f>SUM(AB69:AB85)</f>
        <v>76862.759999999995</v>
      </c>
      <c r="AC86" s="42">
        <f t="shared" si="98"/>
        <v>1</v>
      </c>
      <c r="AD86" s="76">
        <f>SUM(AD69:AD85)</f>
        <v>94119.13</v>
      </c>
      <c r="AE86" s="42">
        <f t="shared" si="99"/>
        <v>1</v>
      </c>
      <c r="AF86" s="76">
        <f>SUM(AF69:AF85)</f>
        <v>75406.329999999987</v>
      </c>
      <c r="AG86" s="42">
        <f t="shared" si="100"/>
        <v>1</v>
      </c>
      <c r="AH86" s="76">
        <f>SUM(AH69:AH85)</f>
        <v>137519.87000000002</v>
      </c>
      <c r="AI86" s="42">
        <f t="shared" si="101"/>
        <v>1</v>
      </c>
      <c r="AJ86" s="76">
        <f>SUM(AJ69:AJ85)</f>
        <v>61446.7</v>
      </c>
      <c r="AK86" s="42">
        <f t="shared" si="102"/>
        <v>1</v>
      </c>
      <c r="AL86" s="76">
        <f>SUM(AL69:AL85)</f>
        <v>103089.57</v>
      </c>
      <c r="AM86" s="42">
        <f t="shared" si="103"/>
        <v>1</v>
      </c>
      <c r="AN86" s="76">
        <f>SUM(AN69:AN85)</f>
        <v>95210.719999999987</v>
      </c>
      <c r="AO86" s="42">
        <f t="shared" si="104"/>
        <v>1</v>
      </c>
      <c r="AP86" s="76">
        <f>SUM(AP69:AP85)</f>
        <v>69690.2</v>
      </c>
      <c r="AQ86" s="42">
        <f t="shared" si="105"/>
        <v>1</v>
      </c>
      <c r="AR86" s="76">
        <f>SUM(AR69:AR85)</f>
        <v>74627.81</v>
      </c>
      <c r="AS86" s="42">
        <f t="shared" si="106"/>
        <v>1</v>
      </c>
      <c r="AT86" s="76">
        <f>SUM(AT69:AT85)</f>
        <v>57750.59</v>
      </c>
      <c r="AU86" s="42">
        <f t="shared" si="107"/>
        <v>1</v>
      </c>
      <c r="AV86" s="76">
        <f>SUM(AV69:AV85)</f>
        <v>114236.84000000001</v>
      </c>
      <c r="AW86" s="42">
        <f t="shared" si="108"/>
        <v>1</v>
      </c>
      <c r="AX86" s="76">
        <f>SUM(AX69:AX85)</f>
        <v>44909.42</v>
      </c>
      <c r="AY86" s="42">
        <f t="shared" si="109"/>
        <v>1</v>
      </c>
      <c r="AZ86" s="76">
        <f>SUM(AZ69:AZ85)</f>
        <v>69662.84</v>
      </c>
      <c r="BA86" s="42">
        <f t="shared" si="110"/>
        <v>1</v>
      </c>
      <c r="BB86" s="76">
        <f>SUM(BB69:BB85)</f>
        <v>96234.92</v>
      </c>
      <c r="BC86" s="42">
        <f t="shared" si="111"/>
        <v>1</v>
      </c>
      <c r="BD86" s="76">
        <f>SUM(BD69:BD85)</f>
        <v>111999.77</v>
      </c>
      <c r="BE86" s="42">
        <f t="shared" si="112"/>
        <v>1</v>
      </c>
      <c r="BF86" s="76">
        <f>SUM(BF69:BF85)</f>
        <v>186675.29</v>
      </c>
      <c r="BG86" s="42">
        <f t="shared" si="113"/>
        <v>1</v>
      </c>
      <c r="BH86" s="76">
        <f>SUM(BH69:BH85)</f>
        <v>142041.66</v>
      </c>
      <c r="BI86" s="42">
        <f t="shared" si="114"/>
        <v>1</v>
      </c>
      <c r="BJ86" s="76">
        <f>SUM(BJ69:BJ85)</f>
        <v>116635.72000000002</v>
      </c>
      <c r="BK86" s="42">
        <f t="shared" si="115"/>
        <v>1</v>
      </c>
      <c r="BL86" s="125">
        <f t="shared" si="116"/>
        <v>1117829.9000000001</v>
      </c>
      <c r="BM86" s="76">
        <f>SUM(BM69:BM85)</f>
        <v>92207.200000000012</v>
      </c>
      <c r="BN86" s="42">
        <f t="shared" si="117"/>
        <v>1</v>
      </c>
      <c r="BO86" s="76">
        <f>SUM(BO69:BO85)</f>
        <v>68344.37</v>
      </c>
      <c r="BP86" s="42">
        <f t="shared" si="145"/>
        <v>1</v>
      </c>
      <c r="BQ86" s="76">
        <f>SUM(BQ69:BQ85)</f>
        <v>63084.520000000004</v>
      </c>
      <c r="BR86" s="42">
        <f t="shared" si="146"/>
        <v>1</v>
      </c>
      <c r="BS86" s="76">
        <f>SUM(BS69:BS85)</f>
        <v>85680.28</v>
      </c>
      <c r="BT86" s="42">
        <f t="shared" si="147"/>
        <v>1</v>
      </c>
      <c r="BU86" s="76">
        <f>SUM(BU69:BU85)</f>
        <v>114606.48999999999</v>
      </c>
      <c r="BV86" s="42">
        <f t="shared" si="148"/>
        <v>1</v>
      </c>
      <c r="BW86" s="76">
        <f>SUM(BW69:BW85)</f>
        <v>56707.01</v>
      </c>
      <c r="BX86" s="42">
        <f t="shared" si="149"/>
        <v>1</v>
      </c>
      <c r="BY86" s="76">
        <f>SUM(BY69:BY85)</f>
        <v>88617.890000000014</v>
      </c>
      <c r="BZ86" s="42">
        <f t="shared" si="150"/>
        <v>1</v>
      </c>
      <c r="CA86" s="76">
        <f>SUM(CA69:CA85)</f>
        <v>72127.360000000001</v>
      </c>
      <c r="CB86" s="42">
        <f t="shared" si="151"/>
        <v>1</v>
      </c>
      <c r="CC86" s="76">
        <f>SUM(CC69:CC85)</f>
        <v>88883.3</v>
      </c>
      <c r="CD86" s="42">
        <f t="shared" si="152"/>
        <v>1</v>
      </c>
      <c r="CE86" s="76">
        <f>SUM(CE69:CE85)</f>
        <v>144004.70000000001</v>
      </c>
      <c r="CF86" s="42">
        <f t="shared" si="153"/>
        <v>1</v>
      </c>
      <c r="CG86" s="76">
        <f>SUM(CG69:CG85)</f>
        <v>113337.93</v>
      </c>
      <c r="CH86" s="42">
        <f t="shared" si="154"/>
        <v>1</v>
      </c>
      <c r="CI86" s="76">
        <f>SUM(CI69:CI85)</f>
        <v>130228.84999999999</v>
      </c>
      <c r="CJ86" s="42">
        <f t="shared" si="155"/>
        <v>1</v>
      </c>
      <c r="CK86" s="76">
        <f>SUM(CK69:CK85)</f>
        <v>98311.56</v>
      </c>
      <c r="CL86" s="42">
        <f t="shared" si="156"/>
        <v>1</v>
      </c>
      <c r="CM86" s="76">
        <f>SUM(CM69:CM85)</f>
        <v>59895.01</v>
      </c>
      <c r="CN86" s="42">
        <f t="shared" si="157"/>
        <v>1</v>
      </c>
      <c r="CO86" s="76">
        <f>SUM(CO69:CO85)</f>
        <v>55959.46</v>
      </c>
      <c r="CP86" s="42">
        <f t="shared" si="158"/>
        <v>1</v>
      </c>
      <c r="CQ86" s="76">
        <f>SUM(CQ69:CQ85)</f>
        <v>60601.05</v>
      </c>
      <c r="CR86" s="42">
        <f t="shared" si="159"/>
        <v>1</v>
      </c>
      <c r="CS86" s="76">
        <f>SUM(CS69:CS85)</f>
        <v>57950.490000000005</v>
      </c>
      <c r="CT86" s="42">
        <f t="shared" si="160"/>
        <v>1</v>
      </c>
      <c r="CU86" s="76">
        <f>SUM(CU69:CU85)</f>
        <v>66251.64</v>
      </c>
      <c r="CV86" s="42">
        <f t="shared" si="161"/>
        <v>1</v>
      </c>
      <c r="CW86" s="76">
        <f>SUM(CW69:CW85)</f>
        <v>93383.97</v>
      </c>
      <c r="CX86" s="42">
        <f t="shared" si="162"/>
        <v>1</v>
      </c>
      <c r="CY86" s="76">
        <f>SUM(CY69:CY85)</f>
        <v>72110.84</v>
      </c>
      <c r="CZ86" s="42">
        <f t="shared" si="163"/>
        <v>1</v>
      </c>
      <c r="DA86" s="76">
        <f>SUM(DA69:DA85)</f>
        <v>67141.69</v>
      </c>
      <c r="DB86" s="42">
        <f t="shared" si="164"/>
        <v>1</v>
      </c>
      <c r="DC86" s="76">
        <f>SUM(DC69:DC85)</f>
        <v>131192.81</v>
      </c>
      <c r="DD86" s="42">
        <f t="shared" si="165"/>
        <v>1</v>
      </c>
      <c r="DE86" s="76">
        <f>SUM(DE69:DE85)</f>
        <v>102354.93</v>
      </c>
      <c r="DF86" s="42">
        <f t="shared" si="166"/>
        <v>1</v>
      </c>
      <c r="DG86" s="76">
        <f>SUM(DG69:DG85)</f>
        <v>82449.009999999995</v>
      </c>
      <c r="DH86" s="42">
        <f t="shared" si="167"/>
        <v>1</v>
      </c>
      <c r="DI86" s="76">
        <f>SUM(DI69:DI85)</f>
        <v>62032.77</v>
      </c>
      <c r="DJ86" s="42">
        <f t="shared" si="168"/>
        <v>1</v>
      </c>
      <c r="DK86" s="76">
        <f>SUM(DK69:DK85)</f>
        <v>79082.559999999998</v>
      </c>
      <c r="DL86" s="42">
        <f t="shared" si="169"/>
        <v>1</v>
      </c>
      <c r="DM86" s="76">
        <f>SUM(DM69:DM85)</f>
        <v>63146.84</v>
      </c>
      <c r="DN86" s="42">
        <f t="shared" si="170"/>
        <v>1</v>
      </c>
      <c r="DO86" s="76">
        <f>SUM(DO69:DO85)</f>
        <v>54501.659999999996</v>
      </c>
      <c r="DP86" s="42">
        <f t="shared" si="171"/>
        <v>1</v>
      </c>
      <c r="DQ86" s="76">
        <f>SUM(DQ69:DQ85)</f>
        <v>72228.59</v>
      </c>
      <c r="DR86" s="42">
        <f t="shared" si="172"/>
        <v>1</v>
      </c>
      <c r="DS86" s="76">
        <f>SUM(DS69:DS85)</f>
        <v>58497.89</v>
      </c>
      <c r="DT86" s="42">
        <f>+DS86/DS$86</f>
        <v>1</v>
      </c>
      <c r="DU86" s="76">
        <f>SUM(DU69:DU85)</f>
        <v>83672.570000000007</v>
      </c>
      <c r="DV86" s="42">
        <f>+DU86/DU$86</f>
        <v>1</v>
      </c>
      <c r="DW86" s="76">
        <f>SUM(DW69:DW85)</f>
        <v>69827.799999999988</v>
      </c>
      <c r="DX86" s="42">
        <f>+DW86/DW$86</f>
        <v>1</v>
      </c>
      <c r="DY86" s="76">
        <f>SUM(DY69:DY85)</f>
        <v>56558.22</v>
      </c>
      <c r="DZ86" s="42">
        <f>+DY86/DY$86</f>
        <v>1</v>
      </c>
      <c r="EA86" s="76">
        <f>SUM(EA69:EA85)</f>
        <v>65576.400000000009</v>
      </c>
      <c r="EB86" s="42">
        <f>+EA86/EA$86</f>
        <v>1</v>
      </c>
      <c r="EC86" s="76">
        <f>SUM(EC69:EC85)</f>
        <v>61324.21</v>
      </c>
      <c r="ED86" s="42">
        <f>+EC86/EC$86</f>
        <v>1</v>
      </c>
      <c r="EE86" s="76">
        <f>SUM(EE69:EE85)</f>
        <v>132288.27000000002</v>
      </c>
      <c r="EF86" s="42">
        <f>+EE86/EE$86</f>
        <v>1</v>
      </c>
      <c r="EG86" s="76">
        <f>SUM(EG69:EG85)</f>
        <v>57505.549999999996</v>
      </c>
      <c r="EH86" s="42">
        <f>+EG86/EG$86</f>
        <v>1</v>
      </c>
      <c r="EI86" s="76">
        <f>SUM(EI69:EI85)</f>
        <v>49611.020000000004</v>
      </c>
      <c r="EJ86" s="42">
        <f>+EI86/EI$86</f>
        <v>1</v>
      </c>
      <c r="EK86" s="76">
        <f>SUM(EK69:EK85)</f>
        <v>37011.060000000005</v>
      </c>
      <c r="EL86" s="42">
        <f>+EK86/EK$86</f>
        <v>1</v>
      </c>
      <c r="EM86" s="76">
        <f>SUM(EM69:EM85)</f>
        <v>38294.739999999991</v>
      </c>
      <c r="EN86" s="42">
        <f>+EM86/EM$86</f>
        <v>1</v>
      </c>
      <c r="EO86" s="76">
        <f>SUM(EO69:EO85)</f>
        <v>40544.300000000003</v>
      </c>
      <c r="EP86" s="42">
        <f>+EO86/EO$86</f>
        <v>1</v>
      </c>
      <c r="EQ86" s="76">
        <f>SUM(EQ69:EQ85)</f>
        <v>18215.53</v>
      </c>
      <c r="ER86" s="75">
        <f>+EQ86/EQ$86</f>
        <v>1</v>
      </c>
      <c r="ES86" s="76">
        <f>SUM(ES69:ES85)</f>
        <v>98838.87</v>
      </c>
      <c r="ET86" s="42">
        <f>+ES86/ES$86</f>
        <v>1</v>
      </c>
      <c r="EU86" s="64">
        <f>SUM(EU69:EU85)</f>
        <v>61596.24</v>
      </c>
      <c r="EV86" s="42">
        <f>+EU86/EU$86</f>
        <v>1</v>
      </c>
      <c r="EW86" s="65">
        <f>SUM(EW69:EW85)</f>
        <v>51959.47</v>
      </c>
      <c r="EX86" s="42">
        <f>+EW86/EW$86</f>
        <v>1</v>
      </c>
      <c r="EY86" s="50">
        <f>SUM(EY69:EY85)</f>
        <v>79887.289999999994</v>
      </c>
      <c r="EZ86" s="42">
        <f>+EY86/EY$86</f>
        <v>1</v>
      </c>
      <c r="FA86" s="50">
        <f>SUM(FA69:FA85)</f>
        <v>31734.069999999996</v>
      </c>
      <c r="FB86" s="42">
        <f>+FA86/FA$86</f>
        <v>1</v>
      </c>
      <c r="FC86" s="50">
        <f>SUM(FC69:FC85)</f>
        <v>89695.1</v>
      </c>
      <c r="FD86" s="42">
        <f>+FC86/FC$86</f>
        <v>1</v>
      </c>
      <c r="FE86" s="50">
        <f>SUM(FE69:FE85)</f>
        <v>40460.14</v>
      </c>
      <c r="FF86" s="42">
        <f>+FE86/FE$86</f>
        <v>1</v>
      </c>
      <c r="FG86" s="50">
        <f>SUM(FG69:FG85)</f>
        <v>56270.590000000004</v>
      </c>
      <c r="FH86" s="42">
        <f>+FG86/FG$86</f>
        <v>1</v>
      </c>
      <c r="FI86" s="49">
        <f>SUM(FI69:FI85)</f>
        <v>32529.89</v>
      </c>
      <c r="FJ86" s="42">
        <f>+FI86/FI$86</f>
        <v>1</v>
      </c>
      <c r="FK86" s="49">
        <f>SUM(FK69:FK85)</f>
        <v>28869.34</v>
      </c>
      <c r="FL86" s="42">
        <f>+FK86/FK$86</f>
        <v>1</v>
      </c>
    </row>
    <row r="87" spans="1:168" ht="14" customHeight="1" x14ac:dyDescent="0.15">
      <c r="B87" s="60"/>
      <c r="C87" s="117"/>
      <c r="D87" s="76"/>
      <c r="E87" s="67"/>
      <c r="F87" s="76"/>
      <c r="G87" s="67"/>
      <c r="H87" s="76"/>
      <c r="I87" s="67"/>
      <c r="J87" s="76"/>
      <c r="K87" s="67"/>
      <c r="L87" s="76"/>
      <c r="M87" s="67"/>
      <c r="N87" s="76"/>
      <c r="O87" s="67"/>
      <c r="P87" s="76"/>
      <c r="Q87" s="67"/>
      <c r="R87" s="76"/>
      <c r="S87" s="67"/>
      <c r="T87" s="76"/>
      <c r="U87" s="67"/>
      <c r="V87" s="76"/>
      <c r="W87" s="67"/>
      <c r="X87" s="76"/>
      <c r="Y87" s="67"/>
      <c r="Z87" s="76"/>
      <c r="AA87" s="67"/>
      <c r="AB87" s="76"/>
      <c r="AC87" s="67"/>
      <c r="AD87" s="76"/>
      <c r="AE87" s="67"/>
      <c r="AF87" s="76"/>
      <c r="AG87" s="67"/>
      <c r="AH87" s="76"/>
      <c r="AI87" s="67"/>
      <c r="AJ87" s="76"/>
      <c r="AK87" s="67"/>
      <c r="AL87" s="76"/>
      <c r="AM87" s="67"/>
      <c r="AN87" s="76"/>
      <c r="AO87" s="67"/>
      <c r="AP87" s="76"/>
      <c r="AQ87" s="67"/>
      <c r="AR87" s="76"/>
      <c r="AS87" s="67"/>
      <c r="AT87" s="76"/>
      <c r="AU87" s="67"/>
      <c r="AV87" s="76"/>
      <c r="AW87" s="67"/>
      <c r="AX87" s="76"/>
      <c r="AY87" s="67"/>
      <c r="AZ87" s="76"/>
      <c r="BA87" s="67"/>
      <c r="BB87" s="76"/>
      <c r="BC87" s="67"/>
      <c r="BD87" s="76"/>
      <c r="BE87" s="67"/>
      <c r="BF87" s="76"/>
      <c r="BG87" s="67"/>
      <c r="BH87" s="76"/>
      <c r="BI87" s="67"/>
      <c r="BJ87" s="76"/>
      <c r="BK87" s="67"/>
      <c r="BL87" s="117"/>
      <c r="BM87" s="76"/>
      <c r="BN87" s="67"/>
      <c r="BO87" s="76"/>
      <c r="BP87" s="67"/>
      <c r="BQ87" s="76"/>
      <c r="BR87" s="67"/>
      <c r="BS87" s="76"/>
      <c r="BT87" s="67"/>
      <c r="BU87" s="76"/>
      <c r="BV87" s="67"/>
      <c r="BW87" s="76"/>
      <c r="BX87" s="67"/>
      <c r="BY87" s="76"/>
      <c r="BZ87" s="67"/>
      <c r="CA87" s="76"/>
      <c r="CB87" s="67"/>
      <c r="CC87" s="76"/>
      <c r="CD87" s="67"/>
      <c r="CE87" s="76"/>
      <c r="CF87" s="67"/>
      <c r="CG87" s="76"/>
      <c r="CH87" s="67"/>
      <c r="CI87" s="76"/>
      <c r="CJ87" s="67"/>
      <c r="CK87" s="76"/>
      <c r="CL87" s="67"/>
      <c r="CM87" s="76"/>
      <c r="CN87" s="67"/>
      <c r="CO87" s="76"/>
      <c r="CP87" s="67"/>
      <c r="CQ87" s="76"/>
      <c r="CR87" s="67"/>
      <c r="CS87" s="76"/>
      <c r="CT87" s="67"/>
      <c r="CU87" s="76"/>
      <c r="CV87" s="67"/>
      <c r="CW87" s="76"/>
      <c r="CX87" s="67"/>
      <c r="CY87" s="76"/>
      <c r="CZ87" s="67"/>
      <c r="DA87" s="76"/>
      <c r="DB87" s="67"/>
      <c r="DC87" s="76"/>
      <c r="DD87" s="67"/>
      <c r="DE87" s="76"/>
      <c r="DF87" s="67"/>
      <c r="DG87" s="76"/>
      <c r="DH87" s="67"/>
      <c r="DI87" s="76"/>
      <c r="DJ87" s="67"/>
      <c r="DK87" s="76"/>
      <c r="DL87" s="67"/>
      <c r="DM87" s="76"/>
      <c r="DN87" s="67"/>
      <c r="DO87" s="76"/>
      <c r="DP87" s="67"/>
      <c r="DQ87" s="76"/>
      <c r="DR87" s="67"/>
      <c r="DS87" s="76"/>
      <c r="DT87" s="67"/>
      <c r="DU87" s="76"/>
      <c r="DV87" s="67"/>
      <c r="DW87" s="76"/>
      <c r="DX87" s="67"/>
      <c r="DY87" s="76"/>
      <c r="DZ87" s="67"/>
      <c r="EA87" s="76"/>
      <c r="EB87" s="67"/>
      <c r="EC87" s="76"/>
      <c r="ED87" s="67"/>
      <c r="EE87" s="76"/>
      <c r="EF87" s="67"/>
      <c r="EG87" s="76"/>
      <c r="EH87" s="67"/>
      <c r="EI87" s="76"/>
      <c r="EJ87" s="67"/>
      <c r="EK87" s="76"/>
      <c r="EL87" s="67"/>
      <c r="EM87" s="76"/>
      <c r="EN87" s="67"/>
      <c r="EO87" s="66"/>
      <c r="EP87" s="67"/>
      <c r="EQ87" s="76"/>
      <c r="ER87" s="67"/>
      <c r="ES87" s="76"/>
      <c r="ET87" s="42"/>
      <c r="EU87" s="66"/>
      <c r="EV87" s="67"/>
      <c r="EW87" s="66"/>
      <c r="EX87" s="42"/>
      <c r="EY87" s="68"/>
      <c r="EZ87" s="42"/>
      <c r="FA87" s="68"/>
      <c r="FB87" s="42"/>
      <c r="FC87" s="68"/>
      <c r="FD87" s="42"/>
      <c r="FE87" s="68"/>
      <c r="FF87" s="42"/>
      <c r="FG87" s="68"/>
      <c r="FH87" s="42"/>
      <c r="FI87" s="69"/>
      <c r="FJ87" s="42"/>
      <c r="FK87" s="69"/>
      <c r="FL87" s="42"/>
    </row>
    <row r="88" spans="1:168" ht="14" customHeight="1" x14ac:dyDescent="0.15">
      <c r="A88" s="114">
        <v>6110</v>
      </c>
      <c r="B88" s="60" t="s">
        <v>163</v>
      </c>
      <c r="C88" s="128">
        <f t="shared" si="126"/>
        <v>591.42999999999995</v>
      </c>
      <c r="D88" s="63">
        <v>591.42999999999995</v>
      </c>
      <c r="E88" s="40">
        <f t="shared" ref="E88:E126" si="173">+D88/D$86</f>
        <v>6.0852085590691598E-3</v>
      </c>
      <c r="F88" s="63"/>
      <c r="G88" s="40">
        <f t="shared" ref="G88:G126" si="174">+F88/F$86</f>
        <v>0</v>
      </c>
      <c r="H88" s="63"/>
      <c r="I88" s="40">
        <f t="shared" ref="I88:I126" si="175">+H88/H$86</f>
        <v>0</v>
      </c>
      <c r="J88" s="63"/>
      <c r="K88" s="40">
        <f t="shared" ref="K88:K126" si="176">+J88/J$86</f>
        <v>0</v>
      </c>
      <c r="L88" s="63"/>
      <c r="M88" s="40">
        <f t="shared" ref="M88:M126" si="177">+L88/L$86</f>
        <v>0</v>
      </c>
      <c r="N88" s="63"/>
      <c r="O88" s="40">
        <f t="shared" ref="O88:O126" si="178">+N88/N$86</f>
        <v>0</v>
      </c>
      <c r="P88" s="63">
        <v>2580</v>
      </c>
      <c r="Q88" s="40">
        <f t="shared" ref="Q88:Q126" si="179">+P88/P$86</f>
        <v>2.1416653523371545E-2</v>
      </c>
      <c r="R88" s="63">
        <v>2290</v>
      </c>
      <c r="S88" s="40">
        <f t="shared" ref="S88:S126" si="180">+R88/R$86</f>
        <v>2.7390146077988235E-2</v>
      </c>
      <c r="T88" s="63"/>
      <c r="U88" s="40">
        <f t="shared" ref="U88:U126" si="181">+T88/T$86</f>
        <v>0</v>
      </c>
      <c r="V88" s="63"/>
      <c r="W88" s="40">
        <f t="shared" ref="W88:W126" si="182">+V88/V$86</f>
        <v>0</v>
      </c>
      <c r="X88" s="63"/>
      <c r="Y88" s="40">
        <f t="shared" ref="Y88:Y98" si="183">+X88/X$86</f>
        <v>0</v>
      </c>
      <c r="Z88" s="63"/>
      <c r="AA88" s="40">
        <f t="shared" ref="AA88:AA98" si="184">+Z88/Z$86</f>
        <v>0</v>
      </c>
      <c r="AB88" s="63"/>
      <c r="AC88" s="40">
        <f t="shared" ref="AC88:AC98" si="185">+AB88/AB$86</f>
        <v>0</v>
      </c>
      <c r="AD88" s="63"/>
      <c r="AE88" s="40">
        <f t="shared" ref="AE88:AE98" si="186">+AD88/AD$86</f>
        <v>0</v>
      </c>
      <c r="AF88" s="63"/>
      <c r="AG88" s="40">
        <f t="shared" ref="AG88:AG98" si="187">+AF88/AF$86</f>
        <v>0</v>
      </c>
      <c r="AH88" s="63"/>
      <c r="AI88" s="40">
        <f t="shared" ref="AI88:AI98" si="188">+AH88/AH$86</f>
        <v>0</v>
      </c>
      <c r="AJ88" s="63"/>
      <c r="AK88" s="40">
        <f t="shared" ref="AK88:AK98" si="189">+AJ88/AJ$86</f>
        <v>0</v>
      </c>
      <c r="AL88" s="63"/>
      <c r="AM88" s="40">
        <f t="shared" ref="AM88:AM98" si="190">+AL88/AL$86</f>
        <v>0</v>
      </c>
      <c r="AN88" s="63"/>
      <c r="AO88" s="40">
        <f t="shared" ref="AO88:AO98" si="191">+AN88/AN$86</f>
        <v>0</v>
      </c>
      <c r="AP88" s="63"/>
      <c r="AQ88" s="40">
        <f t="shared" ref="AQ88:AQ98" si="192">+AP88/AP$86</f>
        <v>0</v>
      </c>
      <c r="AR88" s="63"/>
      <c r="AS88" s="40">
        <f t="shared" ref="AS88:AS98" si="193">+AR88/AR$86</f>
        <v>0</v>
      </c>
      <c r="AT88" s="63"/>
      <c r="AU88" s="40">
        <f t="shared" ref="AU88:AU98" si="194">+AT88/AT$86</f>
        <v>0</v>
      </c>
      <c r="AV88" s="63"/>
      <c r="AW88" s="40">
        <f t="shared" ref="AW88:AW98" si="195">+AV88/AV$86</f>
        <v>0</v>
      </c>
      <c r="AX88" s="63"/>
      <c r="AY88" s="40">
        <f t="shared" ref="AY88:AY98" si="196">+AX88/AX$86</f>
        <v>0</v>
      </c>
      <c r="AZ88" s="63"/>
      <c r="BA88" s="40">
        <f t="shared" ref="BA88:BA98" si="197">+AZ88/AZ$86</f>
        <v>0</v>
      </c>
      <c r="BB88" s="63"/>
      <c r="BC88" s="40">
        <f t="shared" ref="BC88:BC98" si="198">+BB88/BB$86</f>
        <v>0</v>
      </c>
      <c r="BD88" s="63"/>
      <c r="BE88" s="40">
        <f t="shared" ref="BE88:BE98" si="199">+BD88/BD$86</f>
        <v>0</v>
      </c>
      <c r="BF88" s="63"/>
      <c r="BG88" s="40">
        <f t="shared" ref="BG88:BG98" si="200">+BF88/BF$86</f>
        <v>0</v>
      </c>
      <c r="BH88" s="63"/>
      <c r="BI88" s="40">
        <f>+BH88/BH$86</f>
        <v>0</v>
      </c>
      <c r="BJ88" s="63"/>
      <c r="BK88" s="40">
        <f>+BJ88/BJ$86</f>
        <v>0</v>
      </c>
      <c r="BL88" s="123">
        <f t="shared" si="116"/>
        <v>2290</v>
      </c>
      <c r="BM88" s="63"/>
      <c r="BN88" s="40">
        <f t="shared" ref="BN88:BN126" si="201">+BM88/BM$86</f>
        <v>0</v>
      </c>
      <c r="BO88" s="63"/>
      <c r="BP88" s="40">
        <f t="shared" ref="BP88:BP126" si="202">+BO88/BO$86</f>
        <v>0</v>
      </c>
      <c r="BQ88" s="63"/>
      <c r="BR88" s="40">
        <f t="shared" ref="BR88:BR126" si="203">+BQ88/BQ$86</f>
        <v>0</v>
      </c>
      <c r="BS88" s="63"/>
      <c r="BT88" s="40">
        <f t="shared" ref="BT88:BT126" si="204">+BS88/BS$86</f>
        <v>0</v>
      </c>
      <c r="BU88" s="63"/>
      <c r="BV88" s="40">
        <f t="shared" ref="BV88:BV126" si="205">+BU88/BU$86</f>
        <v>0</v>
      </c>
      <c r="BW88" s="63"/>
      <c r="BX88" s="40">
        <f t="shared" ref="BX88:BX126" si="206">+BW88/BW$86</f>
        <v>0</v>
      </c>
      <c r="BY88" s="63"/>
      <c r="BZ88" s="40">
        <f t="shared" ref="BZ88:BZ126" si="207">+BY88/BY$86</f>
        <v>0</v>
      </c>
      <c r="CA88" s="63"/>
      <c r="CB88" s="40">
        <f t="shared" ref="CB88:CB126" si="208">+CA88/CA$86</f>
        <v>0</v>
      </c>
      <c r="CC88" s="63"/>
      <c r="CD88" s="40">
        <f t="shared" ref="CD88:CD126" si="209">+CC88/CC$86</f>
        <v>0</v>
      </c>
      <c r="CE88" s="63">
        <v>2290</v>
      </c>
      <c r="CF88" s="40">
        <f t="shared" ref="CF88:CF126" si="210">+CE88/CE$86</f>
        <v>1.5902258745721494E-2</v>
      </c>
      <c r="CG88" s="63"/>
      <c r="CH88" s="40">
        <f t="shared" ref="CH88:CH126" si="211">+CG88/CG$86</f>
        <v>0</v>
      </c>
      <c r="CI88" s="63"/>
      <c r="CJ88" s="40">
        <f t="shared" ref="CJ88:CJ126" si="212">+CI88/CI$86</f>
        <v>0</v>
      </c>
      <c r="CK88" s="63">
        <v>16</v>
      </c>
      <c r="CL88" s="40">
        <f t="shared" ref="CL88:CL126" si="213">+CK88/CK$86</f>
        <v>1.62747900653799E-4</v>
      </c>
      <c r="CM88" s="63"/>
      <c r="CN88" s="40">
        <f>+CM88/CM$86</f>
        <v>0</v>
      </c>
      <c r="CO88" s="63"/>
      <c r="CP88" s="40">
        <f>+CO88/CO$86</f>
        <v>0</v>
      </c>
      <c r="CQ88" s="63"/>
      <c r="CR88" s="40">
        <f>+CQ88/CQ$86</f>
        <v>0</v>
      </c>
      <c r="CS88" s="63"/>
      <c r="CT88" s="40">
        <f>+CS88/CS$86</f>
        <v>0</v>
      </c>
      <c r="CU88" s="63"/>
      <c r="CV88" s="40">
        <f>+CU88/CU$86</f>
        <v>0</v>
      </c>
      <c r="CW88" s="63"/>
      <c r="CX88" s="40">
        <f>+CW88/CW$86</f>
        <v>0</v>
      </c>
      <c r="CY88" s="63"/>
      <c r="CZ88" s="40">
        <f t="shared" ref="CZ88:CZ101" si="214">+CY88/CY$86</f>
        <v>0</v>
      </c>
      <c r="DA88" s="63"/>
      <c r="DB88" s="40">
        <f t="shared" ref="DB88:DB101" si="215">+DA88/DA$86</f>
        <v>0</v>
      </c>
      <c r="DC88" s="63"/>
      <c r="DD88" s="40">
        <f t="shared" ref="DD88:DD101" si="216">+DC88/DC$86</f>
        <v>0</v>
      </c>
      <c r="DE88" s="63"/>
      <c r="DF88" s="40">
        <f t="shared" ref="DF88:DF101" si="217">+DE88/DE$86</f>
        <v>0</v>
      </c>
      <c r="DG88" s="63"/>
      <c r="DH88" s="40">
        <f t="shared" ref="DH88:DH101" si="218">+DG88/DG$86</f>
        <v>0</v>
      </c>
      <c r="DI88" s="63"/>
      <c r="DJ88" s="40">
        <f t="shared" ref="DJ88:DJ101" si="219">+DI88/DI$86</f>
        <v>0</v>
      </c>
      <c r="DK88" s="63"/>
      <c r="DL88" s="40">
        <f t="shared" ref="DL88:DL101" si="220">+DK88/DK$86</f>
        <v>0</v>
      </c>
      <c r="DM88" s="63"/>
      <c r="DN88" s="40">
        <f>+DM88/DM$86</f>
        <v>0</v>
      </c>
      <c r="DO88" s="63"/>
      <c r="DP88" s="40">
        <f>+DO88/DO$86</f>
        <v>0</v>
      </c>
      <c r="DQ88" s="63"/>
      <c r="DR88" s="40">
        <f>+DQ88/DQ$86</f>
        <v>0</v>
      </c>
      <c r="DS88" s="63"/>
      <c r="DT88" s="40">
        <f>+DS88/DS$86</f>
        <v>0</v>
      </c>
      <c r="DU88" s="63"/>
      <c r="DV88" s="40">
        <f>+DU88/DU$86</f>
        <v>0</v>
      </c>
      <c r="DW88" s="63"/>
      <c r="DX88" s="40">
        <f>+DW88/DW$86</f>
        <v>0</v>
      </c>
      <c r="DY88" s="63">
        <v>580</v>
      </c>
      <c r="DZ88" s="40">
        <f>+DY88/DY$86</f>
        <v>1.0254919620879158E-2</v>
      </c>
      <c r="EA88" s="63"/>
      <c r="EB88" s="40">
        <f>+EA88/EA$86</f>
        <v>0</v>
      </c>
      <c r="EC88" s="63">
        <v>290</v>
      </c>
      <c r="ED88" s="40">
        <f>+EC88/EC$86</f>
        <v>4.7289643030052897E-3</v>
      </c>
      <c r="EE88" s="63"/>
      <c r="EF88" s="40">
        <f>+EE88/EE$86</f>
        <v>0</v>
      </c>
      <c r="EG88" s="63">
        <v>5555</v>
      </c>
      <c r="EH88" s="40">
        <f>+EG88/EG$86</f>
        <v>9.6599371712817295E-2</v>
      </c>
      <c r="EI88" s="63">
        <v>1455</v>
      </c>
      <c r="EJ88" s="40">
        <f>+EI88/EI$86</f>
        <v>2.9328161364148529E-2</v>
      </c>
      <c r="EK88" s="63"/>
      <c r="EL88" s="40">
        <f>+EK88/EK$86</f>
        <v>0</v>
      </c>
      <c r="EM88" s="63"/>
      <c r="EN88" s="40">
        <f>+EM88/EM$86</f>
        <v>0</v>
      </c>
      <c r="EO88" s="63"/>
      <c r="EP88" s="40">
        <f>+EO88/EO$86</f>
        <v>0</v>
      </c>
      <c r="EQ88" s="63">
        <v>1720</v>
      </c>
      <c r="ER88" s="40">
        <f>+EQ88/EQ$86</f>
        <v>9.4424922030816566E-2</v>
      </c>
      <c r="ES88" s="63"/>
      <c r="ET88" s="42">
        <f>+ES88/ES$86</f>
        <v>0</v>
      </c>
      <c r="EU88" s="63"/>
      <c r="EV88" s="42">
        <f>+EU88/EU$86</f>
        <v>0</v>
      </c>
      <c r="EW88" s="63"/>
      <c r="EX88" s="42">
        <f>+EW88/EW$86</f>
        <v>0</v>
      </c>
      <c r="EY88" s="43"/>
      <c r="EZ88" s="42">
        <f>+EY88/EY$86</f>
        <v>0</v>
      </c>
      <c r="FA88" s="43"/>
      <c r="FB88" s="42">
        <f>+FA88/FA$86</f>
        <v>0</v>
      </c>
      <c r="FC88" s="43"/>
      <c r="FD88" s="42">
        <f>+FC88/FC$86</f>
        <v>0</v>
      </c>
      <c r="FE88" s="43"/>
      <c r="FF88" s="42">
        <f>+FE88/FE$86</f>
        <v>0</v>
      </c>
      <c r="FG88" s="43"/>
      <c r="FH88" s="42"/>
      <c r="FI88" s="41"/>
      <c r="FJ88" s="42"/>
      <c r="FK88" s="41"/>
      <c r="FL88" s="42"/>
    </row>
    <row r="89" spans="1:168" ht="14" customHeight="1" x14ac:dyDescent="0.15">
      <c r="A89" s="114">
        <v>6125</v>
      </c>
      <c r="B89" s="60" t="s">
        <v>59</v>
      </c>
      <c r="C89" s="128">
        <f t="shared" ref="C89" si="221">N89+L89+J89+H89+D89+F89</f>
        <v>0</v>
      </c>
      <c r="D89" s="63"/>
      <c r="E89" s="40">
        <f t="shared" ref="E89" si="222">+D89/D$86</f>
        <v>0</v>
      </c>
      <c r="F89" s="63"/>
      <c r="G89" s="40">
        <f t="shared" ref="G89" si="223">+F89/F$86</f>
        <v>0</v>
      </c>
      <c r="H89" s="63"/>
      <c r="I89" s="40">
        <f t="shared" ref="I89" si="224">+H89/H$86</f>
        <v>0</v>
      </c>
      <c r="J89" s="63"/>
      <c r="K89" s="40">
        <f t="shared" ref="K89" si="225">+J89/J$86</f>
        <v>0</v>
      </c>
      <c r="L89" s="63"/>
      <c r="M89" s="40">
        <f t="shared" ref="M89" si="226">+L89/L$86</f>
        <v>0</v>
      </c>
      <c r="N89" s="63"/>
      <c r="O89" s="40">
        <f t="shared" ref="O89" si="227">+N89/N$86</f>
        <v>0</v>
      </c>
      <c r="P89" s="63">
        <v>2580</v>
      </c>
      <c r="Q89" s="40">
        <f t="shared" ref="Q89" si="228">+P89/P$86</f>
        <v>2.1416653523371545E-2</v>
      </c>
      <c r="R89" s="63">
        <v>2290</v>
      </c>
      <c r="S89" s="40">
        <f t="shared" ref="S89" si="229">+R89/R$86</f>
        <v>2.7390146077988235E-2</v>
      </c>
      <c r="T89" s="63"/>
      <c r="U89" s="40">
        <f t="shared" ref="U89" si="230">+T89/T$86</f>
        <v>0</v>
      </c>
      <c r="V89" s="63"/>
      <c r="W89" s="40">
        <f t="shared" ref="W89" si="231">+V89/V$86</f>
        <v>0</v>
      </c>
      <c r="X89" s="63"/>
      <c r="Y89" s="40">
        <f t="shared" ref="Y89" si="232">+X89/X$86</f>
        <v>0</v>
      </c>
      <c r="Z89" s="63"/>
      <c r="AA89" s="40">
        <f t="shared" ref="AA89" si="233">+Z89/Z$86</f>
        <v>0</v>
      </c>
      <c r="AB89" s="63"/>
      <c r="AC89" s="40">
        <f t="shared" ref="AC89" si="234">+AB89/AB$86</f>
        <v>0</v>
      </c>
      <c r="AD89" s="63"/>
      <c r="AE89" s="40">
        <f t="shared" ref="AE89" si="235">+AD89/AD$86</f>
        <v>0</v>
      </c>
      <c r="AF89" s="63"/>
      <c r="AG89" s="40">
        <f t="shared" ref="AG89" si="236">+AF89/AF$86</f>
        <v>0</v>
      </c>
      <c r="AH89" s="63"/>
      <c r="AI89" s="40">
        <f t="shared" ref="AI89" si="237">+AH89/AH$86</f>
        <v>0</v>
      </c>
      <c r="AJ89" s="63"/>
      <c r="AK89" s="40">
        <f t="shared" ref="AK89" si="238">+AJ89/AJ$86</f>
        <v>0</v>
      </c>
      <c r="AL89" s="63"/>
      <c r="AM89" s="40">
        <f t="shared" ref="AM89" si="239">+AL89/AL$86</f>
        <v>0</v>
      </c>
      <c r="AN89" s="63"/>
      <c r="AO89" s="40">
        <f t="shared" ref="AO89" si="240">+AN89/AN$86</f>
        <v>0</v>
      </c>
      <c r="AP89" s="63"/>
      <c r="AQ89" s="40">
        <f t="shared" ref="AQ89" si="241">+AP89/AP$86</f>
        <v>0</v>
      </c>
      <c r="AR89" s="63"/>
      <c r="AS89" s="40">
        <f t="shared" ref="AS89" si="242">+AR89/AR$86</f>
        <v>0</v>
      </c>
      <c r="AT89" s="63"/>
      <c r="AU89" s="40">
        <f t="shared" ref="AU89" si="243">+AT89/AT$86</f>
        <v>0</v>
      </c>
      <c r="AV89" s="63"/>
      <c r="AW89" s="40">
        <f t="shared" ref="AW89" si="244">+AV89/AV$86</f>
        <v>0</v>
      </c>
      <c r="AX89" s="63"/>
      <c r="AY89" s="40">
        <f t="shared" ref="AY89" si="245">+AX89/AX$86</f>
        <v>0</v>
      </c>
      <c r="AZ89" s="63"/>
      <c r="BA89" s="40">
        <f t="shared" ref="BA89" si="246">+AZ89/AZ$86</f>
        <v>0</v>
      </c>
      <c r="BB89" s="63"/>
      <c r="BC89" s="40">
        <f t="shared" ref="BC89" si="247">+BB89/BB$86</f>
        <v>0</v>
      </c>
      <c r="BD89" s="63"/>
      <c r="BE89" s="40">
        <f t="shared" ref="BE89" si="248">+BD89/BD$86</f>
        <v>0</v>
      </c>
      <c r="BF89" s="63"/>
      <c r="BG89" s="40">
        <f t="shared" ref="BG89" si="249">+BF89/BF$86</f>
        <v>0</v>
      </c>
      <c r="BH89" s="63"/>
      <c r="BI89" s="40">
        <f>+BH89/BH$86</f>
        <v>0</v>
      </c>
      <c r="BJ89" s="63"/>
      <c r="BK89" s="40">
        <f>+BJ89/BJ$86</f>
        <v>0</v>
      </c>
      <c r="BL89" s="123">
        <f t="shared" ref="BL89" si="250">BM89+BO89+BQ89+BS89+BU89+BW89+BY89+CA89+CC89+CE89+CG89+CI89</f>
        <v>2290</v>
      </c>
      <c r="BM89" s="63"/>
      <c r="BN89" s="40">
        <f t="shared" ref="BN89" si="251">+BM89/BM$86</f>
        <v>0</v>
      </c>
      <c r="BO89" s="63"/>
      <c r="BP89" s="40">
        <f t="shared" ref="BP89" si="252">+BO89/BO$86</f>
        <v>0</v>
      </c>
      <c r="BQ89" s="63"/>
      <c r="BR89" s="40">
        <f t="shared" ref="BR89" si="253">+BQ89/BQ$86</f>
        <v>0</v>
      </c>
      <c r="BS89" s="63"/>
      <c r="BT89" s="40">
        <f t="shared" ref="BT89" si="254">+BS89/BS$86</f>
        <v>0</v>
      </c>
      <c r="BU89" s="63"/>
      <c r="BV89" s="40">
        <f t="shared" ref="BV89" si="255">+BU89/BU$86</f>
        <v>0</v>
      </c>
      <c r="BW89" s="63"/>
      <c r="BX89" s="40">
        <f t="shared" ref="BX89" si="256">+BW89/BW$86</f>
        <v>0</v>
      </c>
      <c r="BY89" s="63"/>
      <c r="BZ89" s="40">
        <f t="shared" ref="BZ89" si="257">+BY89/BY$86</f>
        <v>0</v>
      </c>
      <c r="CA89" s="63"/>
      <c r="CB89" s="40">
        <f t="shared" ref="CB89" si="258">+CA89/CA$86</f>
        <v>0</v>
      </c>
      <c r="CC89" s="63"/>
      <c r="CD89" s="40">
        <f t="shared" ref="CD89" si="259">+CC89/CC$86</f>
        <v>0</v>
      </c>
      <c r="CE89" s="63">
        <v>2290</v>
      </c>
      <c r="CF89" s="40">
        <f t="shared" ref="CF89" si="260">+CE89/CE$86</f>
        <v>1.5902258745721494E-2</v>
      </c>
      <c r="CG89" s="63"/>
      <c r="CH89" s="40">
        <f t="shared" ref="CH89" si="261">+CG89/CG$86</f>
        <v>0</v>
      </c>
      <c r="CI89" s="63"/>
      <c r="CJ89" s="40">
        <f t="shared" ref="CJ89" si="262">+CI89/CI$86</f>
        <v>0</v>
      </c>
      <c r="CK89" s="63">
        <v>16</v>
      </c>
      <c r="CL89" s="40">
        <f t="shared" ref="CL89" si="263">+CK89/CK$86</f>
        <v>1.62747900653799E-4</v>
      </c>
      <c r="CM89" s="63"/>
      <c r="CN89" s="40">
        <f>+CM89/CM$86</f>
        <v>0</v>
      </c>
      <c r="CO89" s="63"/>
      <c r="CP89" s="40">
        <f>+CO89/CO$86</f>
        <v>0</v>
      </c>
      <c r="CQ89" s="63"/>
      <c r="CR89" s="40">
        <f>+CQ89/CQ$86</f>
        <v>0</v>
      </c>
      <c r="CS89" s="63"/>
      <c r="CT89" s="40">
        <f>+CS89/CS$86</f>
        <v>0</v>
      </c>
      <c r="CU89" s="63"/>
      <c r="CV89" s="40">
        <f>+CU89/CU$86</f>
        <v>0</v>
      </c>
      <c r="CW89" s="63"/>
      <c r="CX89" s="40">
        <f>+CW89/CW$86</f>
        <v>0</v>
      </c>
      <c r="CY89" s="63"/>
      <c r="CZ89" s="40">
        <f t="shared" ref="CZ89" si="264">+CY89/CY$86</f>
        <v>0</v>
      </c>
      <c r="DA89" s="63"/>
      <c r="DB89" s="40">
        <f t="shared" ref="DB89" si="265">+DA89/DA$86</f>
        <v>0</v>
      </c>
      <c r="DC89" s="63"/>
      <c r="DD89" s="40">
        <f t="shared" ref="DD89" si="266">+DC89/DC$86</f>
        <v>0</v>
      </c>
      <c r="DE89" s="63"/>
      <c r="DF89" s="40">
        <f t="shared" ref="DF89" si="267">+DE89/DE$86</f>
        <v>0</v>
      </c>
      <c r="DG89" s="63"/>
      <c r="DH89" s="40">
        <f t="shared" ref="DH89" si="268">+DG89/DG$86</f>
        <v>0</v>
      </c>
      <c r="DI89" s="63"/>
      <c r="DJ89" s="40">
        <f t="shared" ref="DJ89" si="269">+DI89/DI$86</f>
        <v>0</v>
      </c>
      <c r="DK89" s="63"/>
      <c r="DL89" s="40">
        <f t="shared" ref="DL89" si="270">+DK89/DK$86</f>
        <v>0</v>
      </c>
      <c r="DM89" s="63"/>
      <c r="DN89" s="40">
        <f>+DM89/DM$86</f>
        <v>0</v>
      </c>
      <c r="DO89" s="63"/>
      <c r="DP89" s="40">
        <f>+DO89/DO$86</f>
        <v>0</v>
      </c>
      <c r="DQ89" s="63"/>
      <c r="DR89" s="40">
        <f>+DQ89/DQ$86</f>
        <v>0</v>
      </c>
      <c r="DS89" s="63"/>
      <c r="DT89" s="40">
        <f>+DS89/DS$86</f>
        <v>0</v>
      </c>
      <c r="DU89" s="63"/>
      <c r="DV89" s="40">
        <f>+DU89/DU$86</f>
        <v>0</v>
      </c>
      <c r="DW89" s="63"/>
      <c r="DX89" s="40">
        <f>+DW89/DW$86</f>
        <v>0</v>
      </c>
      <c r="DY89" s="63">
        <v>580</v>
      </c>
      <c r="DZ89" s="40">
        <f>+DY89/DY$86</f>
        <v>1.0254919620879158E-2</v>
      </c>
      <c r="EA89" s="63"/>
      <c r="EB89" s="40">
        <f>+EA89/EA$86</f>
        <v>0</v>
      </c>
      <c r="EC89" s="63">
        <v>290</v>
      </c>
      <c r="ED89" s="40">
        <f>+EC89/EC$86</f>
        <v>4.7289643030052897E-3</v>
      </c>
      <c r="EE89" s="63"/>
      <c r="EF89" s="40">
        <f>+EE89/EE$86</f>
        <v>0</v>
      </c>
      <c r="EG89" s="63">
        <v>5555</v>
      </c>
      <c r="EH89" s="40">
        <f>+EG89/EG$86</f>
        <v>9.6599371712817295E-2</v>
      </c>
      <c r="EI89" s="63">
        <v>1455</v>
      </c>
      <c r="EJ89" s="40">
        <f>+EI89/EI$86</f>
        <v>2.9328161364148529E-2</v>
      </c>
      <c r="EK89" s="63"/>
      <c r="EL89" s="40">
        <f>+EK89/EK$86</f>
        <v>0</v>
      </c>
      <c r="EM89" s="63"/>
      <c r="EN89" s="40">
        <f>+EM89/EM$86</f>
        <v>0</v>
      </c>
      <c r="EO89" s="63"/>
      <c r="EP89" s="40">
        <f>+EO89/EO$86</f>
        <v>0</v>
      </c>
      <c r="EQ89" s="63">
        <v>1720</v>
      </c>
      <c r="ER89" s="40">
        <f>+EQ89/EQ$86</f>
        <v>9.4424922030816566E-2</v>
      </c>
      <c r="ES89" s="63"/>
      <c r="ET89" s="42">
        <f>+ES89/ES$86</f>
        <v>0</v>
      </c>
      <c r="EU89" s="63"/>
      <c r="EV89" s="42">
        <f>+EU89/EU$86</f>
        <v>0</v>
      </c>
      <c r="EW89" s="63"/>
      <c r="EX89" s="42">
        <f>+EW89/EW$86</f>
        <v>0</v>
      </c>
      <c r="EY89" s="43"/>
      <c r="EZ89" s="42">
        <f>+EY89/EY$86</f>
        <v>0</v>
      </c>
      <c r="FA89" s="43"/>
      <c r="FB89" s="42">
        <f>+FA89/FA$86</f>
        <v>0</v>
      </c>
      <c r="FC89" s="43"/>
      <c r="FD89" s="42">
        <f>+FC89/FC$86</f>
        <v>0</v>
      </c>
      <c r="FE89" s="43"/>
      <c r="FF89" s="42">
        <f>+FE89/FE$86</f>
        <v>0</v>
      </c>
      <c r="FG89" s="43"/>
      <c r="FH89" s="42"/>
      <c r="FI89" s="41"/>
      <c r="FJ89" s="42"/>
      <c r="FK89" s="41"/>
      <c r="FL89" s="42"/>
    </row>
    <row r="90" spans="1:168" ht="14" customHeight="1" x14ac:dyDescent="0.15">
      <c r="A90" s="114">
        <v>6125.3</v>
      </c>
      <c r="B90" s="60" t="s">
        <v>160</v>
      </c>
      <c r="C90" s="128">
        <f t="shared" si="126"/>
        <v>9140</v>
      </c>
      <c r="D90" s="63"/>
      <c r="E90" s="40">
        <f t="shared" si="173"/>
        <v>0</v>
      </c>
      <c r="F90" s="63">
        <v>325</v>
      </c>
      <c r="G90" s="40">
        <f t="shared" si="174"/>
        <v>3.7134127439983535E-3</v>
      </c>
      <c r="H90" s="63"/>
      <c r="I90" s="40">
        <f t="shared" si="175"/>
        <v>0</v>
      </c>
      <c r="J90" s="63">
        <v>4550</v>
      </c>
      <c r="K90" s="40">
        <f t="shared" si="176"/>
        <v>2.4827320529165687E-2</v>
      </c>
      <c r="L90" s="63">
        <v>4265</v>
      </c>
      <c r="M90" s="40">
        <f t="shared" ref="M90" si="271">+L90/L$86</f>
        <v>7.4997423886846562E-2</v>
      </c>
      <c r="N90" s="63"/>
      <c r="O90" s="40">
        <f t="shared" ref="O90" si="272">+N90/N$86</f>
        <v>0</v>
      </c>
      <c r="P90" s="63"/>
      <c r="Q90" s="40"/>
      <c r="R90" s="63"/>
      <c r="S90" s="40"/>
      <c r="T90" s="63"/>
      <c r="U90" s="40"/>
      <c r="V90" s="63"/>
      <c r="W90" s="40"/>
      <c r="X90" s="63"/>
      <c r="Y90" s="40"/>
      <c r="Z90" s="63"/>
      <c r="AA90" s="40"/>
      <c r="AB90" s="63"/>
      <c r="AC90" s="40"/>
      <c r="AD90" s="63"/>
      <c r="AE90" s="40"/>
      <c r="AF90" s="63"/>
      <c r="AG90" s="40"/>
      <c r="AH90" s="63"/>
      <c r="AI90" s="40"/>
      <c r="AJ90" s="63"/>
      <c r="AK90" s="40"/>
      <c r="AL90" s="63"/>
      <c r="AM90" s="40"/>
      <c r="AN90" s="63"/>
      <c r="AO90" s="40"/>
      <c r="AP90" s="63"/>
      <c r="AQ90" s="40"/>
      <c r="AR90" s="63"/>
      <c r="AS90" s="40"/>
      <c r="AT90" s="63"/>
      <c r="AU90" s="40"/>
      <c r="AV90" s="63"/>
      <c r="AW90" s="40"/>
      <c r="AX90" s="63"/>
      <c r="AY90" s="40"/>
      <c r="AZ90" s="63"/>
      <c r="BA90" s="40"/>
      <c r="BB90" s="63"/>
      <c r="BC90" s="40"/>
      <c r="BD90" s="63"/>
      <c r="BE90" s="40"/>
      <c r="BF90" s="63"/>
      <c r="BG90" s="40"/>
      <c r="BH90" s="63"/>
      <c r="BI90" s="40"/>
      <c r="BJ90" s="63"/>
      <c r="BK90" s="40"/>
      <c r="BL90" s="123"/>
      <c r="BM90" s="63"/>
      <c r="BN90" s="40"/>
      <c r="BO90" s="63"/>
      <c r="BP90" s="40"/>
      <c r="BQ90" s="63"/>
      <c r="BR90" s="40"/>
      <c r="BS90" s="63"/>
      <c r="BT90" s="40"/>
      <c r="BU90" s="63"/>
      <c r="BV90" s="40"/>
      <c r="BW90" s="63"/>
      <c r="BX90" s="40"/>
      <c r="BY90" s="63"/>
      <c r="BZ90" s="40"/>
      <c r="CA90" s="63"/>
      <c r="CB90" s="40"/>
      <c r="CC90" s="63"/>
      <c r="CD90" s="40"/>
      <c r="CE90" s="63"/>
      <c r="CF90" s="40"/>
      <c r="CG90" s="63"/>
      <c r="CH90" s="40"/>
      <c r="CI90" s="63"/>
      <c r="CJ90" s="40"/>
      <c r="CK90" s="63"/>
      <c r="CL90" s="40"/>
      <c r="CM90" s="63"/>
      <c r="CN90" s="40"/>
      <c r="CO90" s="63"/>
      <c r="CP90" s="40"/>
      <c r="CQ90" s="63"/>
      <c r="CR90" s="40"/>
      <c r="CS90" s="63"/>
      <c r="CT90" s="40"/>
      <c r="CU90" s="63"/>
      <c r="CV90" s="40"/>
      <c r="CW90" s="63"/>
      <c r="CX90" s="40"/>
      <c r="CY90" s="63"/>
      <c r="CZ90" s="40"/>
      <c r="DA90" s="63"/>
      <c r="DB90" s="40"/>
      <c r="DC90" s="63"/>
      <c r="DD90" s="40"/>
      <c r="DE90" s="63"/>
      <c r="DF90" s="40"/>
      <c r="DG90" s="63"/>
      <c r="DH90" s="40"/>
      <c r="DI90" s="63"/>
      <c r="DJ90" s="40"/>
      <c r="DK90" s="63"/>
      <c r="DL90" s="40"/>
      <c r="DM90" s="63"/>
      <c r="DN90" s="40"/>
      <c r="DO90" s="63"/>
      <c r="DP90" s="40"/>
      <c r="DQ90" s="63"/>
      <c r="DR90" s="40"/>
      <c r="DS90" s="63"/>
      <c r="DT90" s="40"/>
      <c r="DU90" s="63"/>
      <c r="DV90" s="40"/>
      <c r="DW90" s="63"/>
      <c r="DX90" s="40"/>
      <c r="DY90" s="63"/>
      <c r="DZ90" s="40"/>
      <c r="EA90" s="63"/>
      <c r="EB90" s="40"/>
      <c r="EC90" s="63"/>
      <c r="ED90" s="40"/>
      <c r="EE90" s="63"/>
      <c r="EF90" s="40"/>
      <c r="EG90" s="63"/>
      <c r="EH90" s="40"/>
      <c r="EI90" s="63"/>
      <c r="EJ90" s="40"/>
      <c r="EK90" s="63"/>
      <c r="EL90" s="40"/>
      <c r="EM90" s="63"/>
      <c r="EN90" s="40"/>
      <c r="EO90" s="63"/>
      <c r="EP90" s="40"/>
      <c r="EQ90" s="63"/>
      <c r="ER90" s="40"/>
      <c r="ES90" s="63"/>
      <c r="ET90" s="42"/>
      <c r="EU90" s="63"/>
      <c r="EV90" s="42"/>
      <c r="EW90" s="63"/>
      <c r="EX90" s="42"/>
      <c r="EY90" s="43"/>
      <c r="EZ90" s="42"/>
      <c r="FA90" s="43"/>
      <c r="FB90" s="42"/>
      <c r="FC90" s="43"/>
      <c r="FD90" s="42"/>
      <c r="FE90" s="43"/>
      <c r="FF90" s="42"/>
      <c r="FG90" s="43"/>
      <c r="FH90" s="42"/>
      <c r="FI90" s="41"/>
      <c r="FJ90" s="42"/>
      <c r="FK90" s="41"/>
      <c r="FL90" s="42"/>
    </row>
    <row r="91" spans="1:168" ht="14" customHeight="1" x14ac:dyDescent="0.15">
      <c r="A91" s="114">
        <v>6131</v>
      </c>
      <c r="B91" s="60" t="s">
        <v>162</v>
      </c>
      <c r="C91" s="128">
        <f t="shared" si="126"/>
        <v>43.82</v>
      </c>
      <c r="D91" s="63"/>
      <c r="E91" s="40">
        <f t="shared" si="173"/>
        <v>0</v>
      </c>
      <c r="F91" s="63"/>
      <c r="G91" s="40">
        <f t="shared" si="174"/>
        <v>0</v>
      </c>
      <c r="H91" s="63">
        <v>43.82</v>
      </c>
      <c r="I91" s="40">
        <f t="shared" si="175"/>
        <v>3.5726806519204588E-4</v>
      </c>
      <c r="J91" s="63"/>
      <c r="K91" s="40"/>
      <c r="L91" s="63"/>
      <c r="M91" s="40"/>
      <c r="N91" s="63"/>
      <c r="O91" s="40"/>
      <c r="P91" s="63"/>
      <c r="Q91" s="40"/>
      <c r="R91" s="63"/>
      <c r="S91" s="40"/>
      <c r="T91" s="63"/>
      <c r="U91" s="40"/>
      <c r="V91" s="63"/>
      <c r="W91" s="40"/>
      <c r="X91" s="63"/>
      <c r="Y91" s="40"/>
      <c r="Z91" s="63"/>
      <c r="AA91" s="40"/>
      <c r="AB91" s="63"/>
      <c r="AC91" s="40"/>
      <c r="AD91" s="63"/>
      <c r="AE91" s="40"/>
      <c r="AF91" s="63"/>
      <c r="AG91" s="40"/>
      <c r="AH91" s="63"/>
      <c r="AI91" s="40"/>
      <c r="AJ91" s="63"/>
      <c r="AK91" s="40"/>
      <c r="AL91" s="63"/>
      <c r="AM91" s="40"/>
      <c r="AN91" s="63"/>
      <c r="AO91" s="40"/>
      <c r="AP91" s="63"/>
      <c r="AQ91" s="40"/>
      <c r="AR91" s="63"/>
      <c r="AS91" s="40"/>
      <c r="AT91" s="63"/>
      <c r="AU91" s="40"/>
      <c r="AV91" s="63"/>
      <c r="AW91" s="40"/>
      <c r="AX91" s="63"/>
      <c r="AY91" s="40"/>
      <c r="AZ91" s="63"/>
      <c r="BA91" s="40"/>
      <c r="BB91" s="63"/>
      <c r="BC91" s="40"/>
      <c r="BD91" s="63"/>
      <c r="BE91" s="40"/>
      <c r="BF91" s="63"/>
      <c r="BG91" s="40"/>
      <c r="BH91" s="63"/>
      <c r="BI91" s="40"/>
      <c r="BJ91" s="63"/>
      <c r="BK91" s="40"/>
      <c r="BL91" s="123"/>
      <c r="BM91" s="63"/>
      <c r="BN91" s="40"/>
      <c r="BO91" s="63"/>
      <c r="BP91" s="40"/>
      <c r="BQ91" s="63"/>
      <c r="BR91" s="40"/>
      <c r="BS91" s="63"/>
      <c r="BT91" s="40"/>
      <c r="BU91" s="63"/>
      <c r="BV91" s="40"/>
      <c r="BW91" s="63"/>
      <c r="BX91" s="40"/>
      <c r="BY91" s="63"/>
      <c r="BZ91" s="40"/>
      <c r="CA91" s="63"/>
      <c r="CB91" s="40"/>
      <c r="CC91" s="63"/>
      <c r="CD91" s="40"/>
      <c r="CE91" s="63"/>
      <c r="CF91" s="40"/>
      <c r="CG91" s="63"/>
      <c r="CH91" s="40"/>
      <c r="CI91" s="63"/>
      <c r="CJ91" s="40"/>
      <c r="CK91" s="63"/>
      <c r="CL91" s="40"/>
      <c r="CM91" s="63"/>
      <c r="CN91" s="40"/>
      <c r="CO91" s="63"/>
      <c r="CP91" s="40"/>
      <c r="CQ91" s="63"/>
      <c r="CR91" s="40"/>
      <c r="CS91" s="63"/>
      <c r="CT91" s="40"/>
      <c r="CU91" s="63"/>
      <c r="CV91" s="40"/>
      <c r="CW91" s="63"/>
      <c r="CX91" s="40"/>
      <c r="CY91" s="63"/>
      <c r="CZ91" s="40"/>
      <c r="DA91" s="63"/>
      <c r="DB91" s="40"/>
      <c r="DC91" s="63"/>
      <c r="DD91" s="40"/>
      <c r="DE91" s="63"/>
      <c r="DF91" s="40"/>
      <c r="DG91" s="63"/>
      <c r="DH91" s="40"/>
      <c r="DI91" s="63"/>
      <c r="DJ91" s="40"/>
      <c r="DK91" s="63"/>
      <c r="DL91" s="40"/>
      <c r="DM91" s="63"/>
      <c r="DN91" s="40"/>
      <c r="DO91" s="63"/>
      <c r="DP91" s="40"/>
      <c r="DQ91" s="63"/>
      <c r="DR91" s="40"/>
      <c r="DS91" s="63"/>
      <c r="DT91" s="40"/>
      <c r="DU91" s="63"/>
      <c r="DV91" s="40"/>
      <c r="DW91" s="63"/>
      <c r="DX91" s="40"/>
      <c r="DY91" s="63"/>
      <c r="DZ91" s="40"/>
      <c r="EA91" s="63"/>
      <c r="EB91" s="40"/>
      <c r="EC91" s="63"/>
      <c r="ED91" s="40"/>
      <c r="EE91" s="63"/>
      <c r="EF91" s="40"/>
      <c r="EG91" s="63"/>
      <c r="EH91" s="40"/>
      <c r="EI91" s="63"/>
      <c r="EJ91" s="40"/>
      <c r="EK91" s="63"/>
      <c r="EL91" s="40"/>
      <c r="EM91" s="63"/>
      <c r="EN91" s="40"/>
      <c r="EO91" s="63"/>
      <c r="EP91" s="40"/>
      <c r="EQ91" s="63"/>
      <c r="ER91" s="40"/>
      <c r="ES91" s="63"/>
      <c r="ET91" s="42"/>
      <c r="EU91" s="63"/>
      <c r="EV91" s="42"/>
      <c r="EW91" s="63"/>
      <c r="EX91" s="42"/>
      <c r="EY91" s="43"/>
      <c r="EZ91" s="42"/>
      <c r="FA91" s="43"/>
      <c r="FB91" s="42"/>
      <c r="FC91" s="43"/>
      <c r="FD91" s="42"/>
      <c r="FE91" s="43"/>
      <c r="FF91" s="42"/>
      <c r="FG91" s="43"/>
      <c r="FH91" s="42"/>
      <c r="FI91" s="41"/>
      <c r="FJ91" s="42"/>
      <c r="FK91" s="41"/>
      <c r="FL91" s="42"/>
    </row>
    <row r="92" spans="1:168" s="104" customFormat="1" ht="14" customHeight="1" x14ac:dyDescent="0.15">
      <c r="A92" s="114">
        <v>6150</v>
      </c>
      <c r="B92" s="60" t="s">
        <v>141</v>
      </c>
      <c r="C92" s="128">
        <f t="shared" si="126"/>
        <v>0</v>
      </c>
      <c r="D92" s="109"/>
      <c r="E92" s="40">
        <f t="shared" si="173"/>
        <v>0</v>
      </c>
      <c r="F92" s="109"/>
      <c r="G92" s="40">
        <f t="shared" si="174"/>
        <v>0</v>
      </c>
      <c r="H92" s="109"/>
      <c r="I92" s="40">
        <f t="shared" si="175"/>
        <v>0</v>
      </c>
      <c r="J92" s="109"/>
      <c r="K92" s="40">
        <f t="shared" si="176"/>
        <v>0</v>
      </c>
      <c r="L92" s="109"/>
      <c r="M92" s="40">
        <f t="shared" si="177"/>
        <v>0</v>
      </c>
      <c r="N92" s="109"/>
      <c r="O92" s="40">
        <f t="shared" si="178"/>
        <v>0</v>
      </c>
      <c r="P92" s="109"/>
      <c r="Q92" s="40">
        <f t="shared" si="179"/>
        <v>0</v>
      </c>
      <c r="R92" s="109"/>
      <c r="S92" s="40">
        <f t="shared" si="180"/>
        <v>0</v>
      </c>
      <c r="T92" s="109"/>
      <c r="U92" s="40">
        <f t="shared" si="181"/>
        <v>0</v>
      </c>
      <c r="V92" s="109"/>
      <c r="W92" s="40">
        <f t="shared" si="182"/>
        <v>0</v>
      </c>
      <c r="X92" s="109"/>
      <c r="Y92" s="40">
        <f t="shared" si="183"/>
        <v>0</v>
      </c>
      <c r="Z92" s="109"/>
      <c r="AA92" s="40">
        <f t="shared" si="184"/>
        <v>0</v>
      </c>
      <c r="AB92" s="109"/>
      <c r="AC92" s="40">
        <f t="shared" si="185"/>
        <v>0</v>
      </c>
      <c r="AD92" s="109"/>
      <c r="AE92" s="40">
        <f t="shared" si="186"/>
        <v>0</v>
      </c>
      <c r="AF92" s="109"/>
      <c r="AG92" s="40">
        <f t="shared" si="187"/>
        <v>0</v>
      </c>
      <c r="AH92" s="109"/>
      <c r="AI92" s="40">
        <f t="shared" si="188"/>
        <v>0</v>
      </c>
      <c r="AJ92" s="109"/>
      <c r="AK92" s="40">
        <f t="shared" si="189"/>
        <v>0</v>
      </c>
      <c r="AL92" s="109"/>
      <c r="AM92" s="40">
        <f t="shared" si="190"/>
        <v>0</v>
      </c>
      <c r="AN92" s="109"/>
      <c r="AO92" s="40">
        <f t="shared" si="191"/>
        <v>0</v>
      </c>
      <c r="AP92" s="109"/>
      <c r="AQ92" s="40">
        <f t="shared" si="192"/>
        <v>0</v>
      </c>
      <c r="AR92" s="109"/>
      <c r="AS92" s="40">
        <f t="shared" si="193"/>
        <v>0</v>
      </c>
      <c r="AT92" s="109"/>
      <c r="AU92" s="40">
        <f t="shared" si="194"/>
        <v>0</v>
      </c>
      <c r="AV92" s="109"/>
      <c r="AW92" s="40">
        <f t="shared" si="195"/>
        <v>0</v>
      </c>
      <c r="AX92" s="109"/>
      <c r="AY92" s="40">
        <f t="shared" si="196"/>
        <v>0</v>
      </c>
      <c r="AZ92" s="109"/>
      <c r="BA92" s="40">
        <f t="shared" si="197"/>
        <v>0</v>
      </c>
      <c r="BB92" s="109"/>
      <c r="BC92" s="40">
        <f t="shared" si="198"/>
        <v>0</v>
      </c>
      <c r="BD92" s="109"/>
      <c r="BE92" s="40">
        <f t="shared" si="199"/>
        <v>0</v>
      </c>
      <c r="BF92" s="109"/>
      <c r="BG92" s="40">
        <f t="shared" si="200"/>
        <v>0</v>
      </c>
      <c r="BH92" s="109"/>
      <c r="BI92" s="40">
        <f>+BH92/BH$86</f>
        <v>0</v>
      </c>
      <c r="BJ92" s="109"/>
      <c r="BK92" s="40">
        <f>+BJ92/BJ$86</f>
        <v>0</v>
      </c>
      <c r="BL92" s="123">
        <f t="shared" si="116"/>
        <v>0</v>
      </c>
      <c r="BM92" s="109"/>
      <c r="BN92" s="40">
        <f t="shared" si="201"/>
        <v>0</v>
      </c>
      <c r="BO92" s="109"/>
      <c r="BP92" s="110"/>
      <c r="BQ92" s="109"/>
      <c r="BR92" s="110"/>
      <c r="BS92" s="109"/>
      <c r="BT92" s="110"/>
      <c r="BU92" s="109"/>
      <c r="BV92" s="110"/>
      <c r="BW92" s="109"/>
      <c r="BX92" s="110"/>
      <c r="BY92" s="109"/>
      <c r="BZ92" s="110"/>
      <c r="CA92" s="109"/>
      <c r="CB92" s="110"/>
      <c r="CC92" s="109"/>
      <c r="CD92" s="110"/>
      <c r="CE92" s="109"/>
      <c r="CF92" s="110"/>
      <c r="CG92" s="109"/>
      <c r="CH92" s="110"/>
      <c r="CI92" s="109"/>
      <c r="CJ92" s="110"/>
      <c r="CK92" s="109"/>
      <c r="CL92" s="110"/>
      <c r="CM92" s="109"/>
      <c r="CN92" s="110"/>
      <c r="CO92" s="109"/>
      <c r="CP92" s="110"/>
      <c r="CQ92" s="109"/>
      <c r="CR92" s="110"/>
      <c r="CS92" s="109"/>
      <c r="CT92" s="110"/>
      <c r="CU92" s="109"/>
      <c r="CV92" s="110"/>
      <c r="CW92" s="109"/>
      <c r="CX92" s="110"/>
      <c r="CY92" s="109"/>
      <c r="CZ92" s="110"/>
      <c r="DA92" s="109"/>
      <c r="DB92" s="110"/>
      <c r="DC92" s="109"/>
      <c r="DD92" s="110"/>
      <c r="DE92" s="109"/>
      <c r="DF92" s="110"/>
      <c r="DG92" s="109"/>
      <c r="DH92" s="110"/>
      <c r="DI92" s="109"/>
      <c r="DJ92" s="110"/>
      <c r="DK92" s="109"/>
      <c r="DL92" s="110"/>
      <c r="DM92" s="109"/>
      <c r="DN92" s="110"/>
      <c r="DO92" s="109"/>
      <c r="DP92" s="110"/>
      <c r="DQ92" s="109"/>
      <c r="DR92" s="110"/>
      <c r="DS92" s="109"/>
      <c r="DT92" s="110"/>
      <c r="DU92" s="109"/>
      <c r="DV92" s="110"/>
      <c r="DW92" s="109"/>
      <c r="DX92" s="110"/>
      <c r="DY92" s="109"/>
      <c r="DZ92" s="110"/>
      <c r="EA92" s="109"/>
      <c r="EB92" s="110"/>
      <c r="EC92" s="109"/>
      <c r="ED92" s="110"/>
      <c r="EE92" s="109"/>
      <c r="EF92" s="110"/>
      <c r="EG92" s="109"/>
      <c r="EH92" s="110"/>
      <c r="EI92" s="109"/>
      <c r="EJ92" s="110"/>
      <c r="EK92" s="109"/>
      <c r="EL92" s="110"/>
      <c r="EM92" s="109"/>
      <c r="EN92" s="110"/>
      <c r="EO92" s="109"/>
      <c r="EP92" s="110"/>
      <c r="EQ92" s="109"/>
      <c r="ER92" s="110"/>
      <c r="ES92" s="109"/>
      <c r="ET92" s="111"/>
      <c r="EU92" s="109"/>
      <c r="EV92" s="111"/>
      <c r="EW92" s="109"/>
      <c r="EX92" s="111"/>
      <c r="EY92" s="112"/>
      <c r="EZ92" s="111"/>
      <c r="FA92" s="112"/>
      <c r="FB92" s="111"/>
      <c r="FC92" s="112"/>
      <c r="FD92" s="111"/>
      <c r="FE92" s="112"/>
      <c r="FF92" s="111"/>
      <c r="FG92" s="112"/>
      <c r="FH92" s="111"/>
      <c r="FI92" s="113"/>
      <c r="FJ92" s="111"/>
      <c r="FK92" s="113"/>
      <c r="FL92" s="111"/>
    </row>
    <row r="93" spans="1:168" ht="14" customHeight="1" x14ac:dyDescent="0.15">
      <c r="A93" s="114">
        <v>6160</v>
      </c>
      <c r="B93" s="60" t="s">
        <v>111</v>
      </c>
      <c r="C93" s="128">
        <f t="shared" si="126"/>
        <v>0</v>
      </c>
      <c r="D93" s="63"/>
      <c r="E93" s="40">
        <f t="shared" si="173"/>
        <v>0</v>
      </c>
      <c r="F93" s="63"/>
      <c r="G93" s="40">
        <f t="shared" si="174"/>
        <v>0</v>
      </c>
      <c r="H93" s="63"/>
      <c r="I93" s="40">
        <f t="shared" si="175"/>
        <v>0</v>
      </c>
      <c r="J93" s="63"/>
      <c r="K93" s="40">
        <f t="shared" si="176"/>
        <v>0</v>
      </c>
      <c r="L93" s="63"/>
      <c r="M93" s="40">
        <f t="shared" si="177"/>
        <v>0</v>
      </c>
      <c r="N93" s="63"/>
      <c r="O93" s="40">
        <f t="shared" si="178"/>
        <v>0</v>
      </c>
      <c r="P93" s="63"/>
      <c r="Q93" s="40">
        <f t="shared" si="179"/>
        <v>0</v>
      </c>
      <c r="R93" s="63"/>
      <c r="S93" s="40">
        <f t="shared" si="180"/>
        <v>0</v>
      </c>
      <c r="T93" s="63"/>
      <c r="U93" s="40">
        <f t="shared" si="181"/>
        <v>0</v>
      </c>
      <c r="V93" s="63"/>
      <c r="W93" s="40">
        <f t="shared" si="182"/>
        <v>0</v>
      </c>
      <c r="X93" s="63"/>
      <c r="Y93" s="40">
        <f t="shared" si="183"/>
        <v>0</v>
      </c>
      <c r="Z93" s="63"/>
      <c r="AA93" s="40">
        <f t="shared" si="184"/>
        <v>0</v>
      </c>
      <c r="AB93" s="63"/>
      <c r="AC93" s="40">
        <f t="shared" si="185"/>
        <v>0</v>
      </c>
      <c r="AD93" s="63"/>
      <c r="AE93" s="40">
        <f t="shared" si="186"/>
        <v>0</v>
      </c>
      <c r="AF93" s="63"/>
      <c r="AG93" s="40">
        <f t="shared" si="187"/>
        <v>0</v>
      </c>
      <c r="AH93" s="63"/>
      <c r="AI93" s="40">
        <f t="shared" si="188"/>
        <v>0</v>
      </c>
      <c r="AJ93" s="63"/>
      <c r="AK93" s="40">
        <f t="shared" si="189"/>
        <v>0</v>
      </c>
      <c r="AL93" s="63"/>
      <c r="AM93" s="40">
        <f t="shared" si="190"/>
        <v>0</v>
      </c>
      <c r="AN93" s="63"/>
      <c r="AO93" s="40">
        <f t="shared" si="191"/>
        <v>0</v>
      </c>
      <c r="AP93" s="63"/>
      <c r="AQ93" s="40">
        <f t="shared" si="192"/>
        <v>0</v>
      </c>
      <c r="AR93" s="63"/>
      <c r="AS93" s="40">
        <f t="shared" si="193"/>
        <v>0</v>
      </c>
      <c r="AT93" s="63"/>
      <c r="AU93" s="40">
        <f t="shared" si="194"/>
        <v>0</v>
      </c>
      <c r="AV93" s="63"/>
      <c r="AW93" s="40">
        <f t="shared" si="195"/>
        <v>0</v>
      </c>
      <c r="AX93" s="63"/>
      <c r="AY93" s="40">
        <f t="shared" si="196"/>
        <v>0</v>
      </c>
      <c r="AZ93" s="63">
        <v>150</v>
      </c>
      <c r="BA93" s="40">
        <f t="shared" si="197"/>
        <v>2.1532283208666198E-3</v>
      </c>
      <c r="BB93" s="63"/>
      <c r="BC93" s="40">
        <f t="shared" si="198"/>
        <v>0</v>
      </c>
      <c r="BD93" s="63"/>
      <c r="BE93" s="40">
        <f t="shared" si="199"/>
        <v>0</v>
      </c>
      <c r="BF93" s="63"/>
      <c r="BG93" s="40">
        <f t="shared" si="200"/>
        <v>0</v>
      </c>
      <c r="BH93" s="63"/>
      <c r="BI93" s="40">
        <f>+BH93/BH$86</f>
        <v>0</v>
      </c>
      <c r="BJ93" s="63"/>
      <c r="BK93" s="40">
        <f>+BJ93/BJ$86</f>
        <v>0</v>
      </c>
      <c r="BL93" s="123">
        <f t="shared" si="116"/>
        <v>321.92</v>
      </c>
      <c r="BM93" s="63">
        <v>109.92</v>
      </c>
      <c r="BN93" s="40">
        <f>+BM93/BM$86</f>
        <v>1.1920977971351476E-3</v>
      </c>
      <c r="BO93" s="63">
        <v>112</v>
      </c>
      <c r="BP93" s="40">
        <f>+BO93/BO$86</f>
        <v>1.6387597105657716E-3</v>
      </c>
      <c r="BQ93" s="63"/>
      <c r="BR93" s="40">
        <f>+BQ93/BQ$86</f>
        <v>0</v>
      </c>
      <c r="BS93" s="63">
        <v>100</v>
      </c>
      <c r="BT93" s="40">
        <f>+BS93/BS$86</f>
        <v>1.1671297059253308E-3</v>
      </c>
      <c r="BU93" s="63"/>
      <c r="BV93" s="40">
        <f>+BU93/BU$86</f>
        <v>0</v>
      </c>
      <c r="BW93" s="63"/>
      <c r="BX93" s="40">
        <f>+BW93/BW$86</f>
        <v>0</v>
      </c>
      <c r="BY93" s="63"/>
      <c r="BZ93" s="40">
        <f>+BY93/BY$86</f>
        <v>0</v>
      </c>
      <c r="CA93" s="63"/>
      <c r="CB93" s="40">
        <f>+CA93/CA$86</f>
        <v>0</v>
      </c>
      <c r="CC93" s="63"/>
      <c r="CD93" s="40">
        <f>+CC93/CC$86</f>
        <v>0</v>
      </c>
      <c r="CE93" s="63"/>
      <c r="CF93" s="40">
        <f>+CE93/CE$86</f>
        <v>0</v>
      </c>
      <c r="CG93" s="63"/>
      <c r="CH93" s="40">
        <f>+CG93/CG$86</f>
        <v>0</v>
      </c>
      <c r="CI93" s="63"/>
      <c r="CJ93" s="40">
        <f>+CI93/CI$86</f>
        <v>0</v>
      </c>
      <c r="CK93" s="63"/>
      <c r="CL93" s="40">
        <f>+CK93/CK$86</f>
        <v>0</v>
      </c>
      <c r="CM93" s="63"/>
      <c r="CN93" s="40">
        <f t="shared" ref="CN93:CN107" si="273">+CM93/CM$86</f>
        <v>0</v>
      </c>
      <c r="CO93" s="63"/>
      <c r="CP93" s="40">
        <f t="shared" ref="CP93:CP107" si="274">+CO93/CO$86</f>
        <v>0</v>
      </c>
      <c r="CQ93" s="63">
        <v>75</v>
      </c>
      <c r="CR93" s="40">
        <f t="shared" ref="CR93:CR107" si="275">+CQ93/CQ$86</f>
        <v>1.2376023187717043E-3</v>
      </c>
      <c r="CS93" s="63"/>
      <c r="CT93" s="40">
        <f t="shared" ref="CT93:CT107" si="276">+CS93/CS$86</f>
        <v>0</v>
      </c>
      <c r="CU93" s="63"/>
      <c r="CV93" s="40">
        <f t="shared" ref="CV93:CV107" si="277">+CU93/CU$86</f>
        <v>0</v>
      </c>
      <c r="CW93" s="63"/>
      <c r="CX93" s="40">
        <f t="shared" ref="CX93:CX107" si="278">+CW93/CW$86</f>
        <v>0</v>
      </c>
      <c r="CY93" s="63"/>
      <c r="CZ93" s="40">
        <f>+CY93/CY$86</f>
        <v>0</v>
      </c>
      <c r="DA93" s="63"/>
      <c r="DB93" s="40">
        <f>+DA93/DA$86</f>
        <v>0</v>
      </c>
      <c r="DC93" s="63"/>
      <c r="DD93" s="40">
        <f>+DC93/DC$86</f>
        <v>0</v>
      </c>
      <c r="DE93" s="63"/>
      <c r="DF93" s="40">
        <f>+DE93/DE$86</f>
        <v>0</v>
      </c>
      <c r="DG93" s="63">
        <v>0</v>
      </c>
      <c r="DH93" s="40">
        <f>+DG93/DG$86</f>
        <v>0</v>
      </c>
      <c r="DI93" s="63">
        <v>250</v>
      </c>
      <c r="DJ93" s="40">
        <f>+DI93/DI$86</f>
        <v>4.030127946890007E-3</v>
      </c>
      <c r="DK93" s="63"/>
      <c r="DL93" s="40">
        <f>+DK93/DK$86</f>
        <v>0</v>
      </c>
      <c r="DM93" s="63"/>
      <c r="DN93" s="40">
        <f>+DM93/DM$86</f>
        <v>0</v>
      </c>
      <c r="DO93" s="63"/>
      <c r="DP93" s="40">
        <f>+DO93/DO$86</f>
        <v>0</v>
      </c>
      <c r="DQ93" s="63"/>
      <c r="DR93" s="40">
        <f>+DQ93/DQ$86</f>
        <v>0</v>
      </c>
      <c r="DS93" s="63"/>
      <c r="DT93" s="40">
        <f>+DS93/DS$86</f>
        <v>0</v>
      </c>
      <c r="DU93" s="63"/>
      <c r="DV93" s="40">
        <f>+DU93/DU$86</f>
        <v>0</v>
      </c>
      <c r="DW93" s="63"/>
      <c r="DX93" s="40">
        <f>+DW93/DW$86</f>
        <v>0</v>
      </c>
      <c r="DY93" s="63"/>
      <c r="DZ93" s="40">
        <f>+DY93/DY$86</f>
        <v>0</v>
      </c>
      <c r="EA93" s="63"/>
      <c r="EB93" s="40"/>
      <c r="EC93" s="63">
        <v>100</v>
      </c>
      <c r="ED93" s="40">
        <f>+EC93/EC$86</f>
        <v>1.6306773458638929E-3</v>
      </c>
      <c r="EE93" s="63"/>
      <c r="EF93" s="40"/>
      <c r="EG93" s="63"/>
      <c r="EH93" s="40"/>
      <c r="EI93" s="63"/>
      <c r="EJ93" s="40"/>
      <c r="EK93" s="63"/>
      <c r="EL93" s="40"/>
      <c r="EM93" s="63"/>
      <c r="EN93" s="40"/>
      <c r="EO93" s="63"/>
      <c r="EP93" s="40"/>
      <c r="EQ93" s="63"/>
      <c r="ER93" s="40"/>
      <c r="ES93" s="63"/>
      <c r="ET93" s="42"/>
      <c r="EU93" s="63"/>
      <c r="EV93" s="42"/>
      <c r="EW93" s="63"/>
      <c r="EX93" s="42"/>
      <c r="EY93" s="43"/>
      <c r="EZ93" s="42"/>
      <c r="FA93" s="43"/>
      <c r="FB93" s="42"/>
      <c r="FC93" s="43"/>
      <c r="FD93" s="42"/>
      <c r="FE93" s="43"/>
      <c r="FF93" s="42"/>
      <c r="FG93" s="43"/>
      <c r="FH93" s="42"/>
      <c r="FI93" s="41"/>
      <c r="FJ93" s="42"/>
      <c r="FK93" s="41"/>
      <c r="FL93" s="42"/>
    </row>
    <row r="94" spans="1:168" ht="14" customHeight="1" x14ac:dyDescent="0.15">
      <c r="A94" s="114">
        <v>6170</v>
      </c>
      <c r="B94" s="60" t="s">
        <v>152</v>
      </c>
      <c r="C94" s="128">
        <f t="shared" si="126"/>
        <v>3958.48</v>
      </c>
      <c r="D94" s="63">
        <v>2180.0300000000002</v>
      </c>
      <c r="E94" s="40">
        <f t="shared" si="173"/>
        <v>2.2430274445035835E-2</v>
      </c>
      <c r="F94" s="63">
        <v>413.81</v>
      </c>
      <c r="G94" s="40">
        <f t="shared" si="174"/>
        <v>4.7281456233660268E-3</v>
      </c>
      <c r="H94" s="63">
        <v>600</v>
      </c>
      <c r="I94" s="40">
        <f t="shared" si="175"/>
        <v>4.8918493636519282E-3</v>
      </c>
      <c r="J94" s="63"/>
      <c r="K94" s="40">
        <f t="shared" si="176"/>
        <v>0</v>
      </c>
      <c r="L94" s="63">
        <v>764.64</v>
      </c>
      <c r="M94" s="40">
        <f t="shared" si="177"/>
        <v>1.3445728065847212E-2</v>
      </c>
      <c r="N94" s="63"/>
      <c r="O94" s="40">
        <f t="shared" si="178"/>
        <v>0</v>
      </c>
      <c r="P94" s="63"/>
      <c r="Q94" s="40">
        <f t="shared" si="179"/>
        <v>0</v>
      </c>
      <c r="R94" s="63"/>
      <c r="S94" s="40">
        <f t="shared" si="180"/>
        <v>0</v>
      </c>
      <c r="T94" s="63"/>
      <c r="U94" s="40">
        <f t="shared" si="181"/>
        <v>0</v>
      </c>
      <c r="V94" s="63">
        <v>590</v>
      </c>
      <c r="W94" s="40">
        <f t="shared" si="182"/>
        <v>7.4558126210226873E-3</v>
      </c>
      <c r="X94" s="63"/>
      <c r="Y94" s="40">
        <f t="shared" si="183"/>
        <v>0</v>
      </c>
      <c r="Z94" s="63"/>
      <c r="AA94" s="40">
        <f t="shared" si="184"/>
        <v>0</v>
      </c>
      <c r="AB94" s="63">
        <v>600</v>
      </c>
      <c r="AC94" s="40">
        <f t="shared" si="185"/>
        <v>7.8061209355479826E-3</v>
      </c>
      <c r="AD94" s="63"/>
      <c r="AE94" s="40">
        <f t="shared" si="186"/>
        <v>0</v>
      </c>
      <c r="AF94" s="63">
        <v>152.5</v>
      </c>
      <c r="AG94" s="40">
        <f t="shared" si="187"/>
        <v>2.0223766360198147E-3</v>
      </c>
      <c r="AH94" s="63"/>
      <c r="AI94" s="40">
        <f t="shared" si="188"/>
        <v>0</v>
      </c>
      <c r="AJ94" s="63">
        <v>290.13</v>
      </c>
      <c r="AK94" s="40">
        <f t="shared" si="189"/>
        <v>4.7216530749413718E-3</v>
      </c>
      <c r="AL94" s="63"/>
      <c r="AM94" s="40">
        <f t="shared" si="190"/>
        <v>0</v>
      </c>
      <c r="AN94" s="63"/>
      <c r="AO94" s="40">
        <f t="shared" si="191"/>
        <v>0</v>
      </c>
      <c r="AP94" s="63"/>
      <c r="AQ94" s="40">
        <f t="shared" si="192"/>
        <v>0</v>
      </c>
      <c r="AR94" s="63"/>
      <c r="AS94" s="40">
        <f t="shared" si="193"/>
        <v>0</v>
      </c>
      <c r="AT94" s="63">
        <v>500</v>
      </c>
      <c r="AU94" s="40">
        <f t="shared" si="194"/>
        <v>8.657920204797909E-3</v>
      </c>
      <c r="AV94" s="127">
        <f>-7390-450</f>
        <v>-7840</v>
      </c>
      <c r="AW94" s="40">
        <f t="shared" si="195"/>
        <v>-6.8629349341245774E-2</v>
      </c>
      <c r="AX94" s="63"/>
      <c r="AY94" s="40">
        <f t="shared" si="196"/>
        <v>0</v>
      </c>
      <c r="AZ94" s="63"/>
      <c r="BA94" s="40">
        <f t="shared" si="197"/>
        <v>0</v>
      </c>
      <c r="BB94" s="63">
        <v>807.72</v>
      </c>
      <c r="BC94" s="40">
        <f t="shared" si="198"/>
        <v>8.3932111129722976E-3</v>
      </c>
      <c r="BD94" s="63">
        <v>635</v>
      </c>
      <c r="BE94" s="40">
        <f t="shared" si="199"/>
        <v>5.6696545001833484E-3</v>
      </c>
      <c r="BF94" s="63">
        <v>8522.08</v>
      </c>
      <c r="BG94" s="40">
        <f t="shared" si="200"/>
        <v>4.5651891045676157E-2</v>
      </c>
      <c r="BH94" s="63"/>
      <c r="BI94" s="40">
        <f>+BH94/BH$86</f>
        <v>0</v>
      </c>
      <c r="BJ94" s="63">
        <v>70</v>
      </c>
      <c r="BK94" s="40">
        <f>+BJ94/BJ$86</f>
        <v>6.0015919651372658E-4</v>
      </c>
      <c r="BL94" s="123">
        <f>BM94+BO94+BQ94+BS94+BU94+BW94+BY94+CA94+CC94+CE94+CG94+CI94</f>
        <v>9220.3799999999992</v>
      </c>
      <c r="BM94" s="63">
        <v>559.16</v>
      </c>
      <c r="BN94" s="40">
        <f>+BM94/BM$86</f>
        <v>6.0641685248006656E-3</v>
      </c>
      <c r="BO94" s="63">
        <v>35</v>
      </c>
      <c r="BP94" s="40">
        <f>+BO94/BO$86</f>
        <v>5.1211240955180361E-4</v>
      </c>
      <c r="BQ94" s="63"/>
      <c r="BR94" s="40">
        <f>+BQ94/BQ$86</f>
        <v>0</v>
      </c>
      <c r="BS94" s="63">
        <v>1035</v>
      </c>
      <c r="BT94" s="40">
        <f>+BS94/BS$86</f>
        <v>1.2079792456327173E-2</v>
      </c>
      <c r="BU94" s="63"/>
      <c r="BV94" s="40">
        <f>+BU94/BU$86</f>
        <v>0</v>
      </c>
      <c r="BW94" s="63">
        <v>531</v>
      </c>
      <c r="BX94" s="40">
        <f>+BW94/BW$86</f>
        <v>9.3639216738812363E-3</v>
      </c>
      <c r="BY94" s="63">
        <v>70</v>
      </c>
      <c r="BZ94" s="40">
        <f>+BY94/BY$86</f>
        <v>7.8990822282047103E-4</v>
      </c>
      <c r="CA94" s="63">
        <v>1767.54</v>
      </c>
      <c r="CB94" s="40">
        <f>+CA94/CA$86</f>
        <v>2.45058185964383E-2</v>
      </c>
      <c r="CC94" s="63">
        <v>1140</v>
      </c>
      <c r="CD94" s="40">
        <f>+CC94/CC$86</f>
        <v>1.282580642257882E-2</v>
      </c>
      <c r="CE94" s="63">
        <v>3897.68</v>
      </c>
      <c r="CF94" s="40">
        <f>+CE94/CE$86</f>
        <v>2.706633880699727E-2</v>
      </c>
      <c r="CG94" s="63">
        <v>150</v>
      </c>
      <c r="CH94" s="40">
        <f>+CG94/CG$86</f>
        <v>1.3234757331459998E-3</v>
      </c>
      <c r="CI94" s="63">
        <v>35</v>
      </c>
      <c r="CJ94" s="40">
        <f>+CI94/CI$86</f>
        <v>2.6875765239422756E-4</v>
      </c>
      <c r="CK94" s="63">
        <v>2300</v>
      </c>
      <c r="CL94" s="40">
        <f>+CK94/CK$86</f>
        <v>2.3395010718983606E-2</v>
      </c>
      <c r="CM94" s="63">
        <v>35</v>
      </c>
      <c r="CN94" s="40">
        <f t="shared" si="273"/>
        <v>5.8435585869340365E-4</v>
      </c>
      <c r="CO94" s="63"/>
      <c r="CP94" s="40">
        <f t="shared" si="274"/>
        <v>0</v>
      </c>
      <c r="CQ94" s="63"/>
      <c r="CR94" s="40">
        <f t="shared" si="275"/>
        <v>0</v>
      </c>
      <c r="CS94" s="63"/>
      <c r="CT94" s="40">
        <f t="shared" si="276"/>
        <v>0</v>
      </c>
      <c r="CU94" s="63"/>
      <c r="CV94" s="40">
        <f t="shared" si="277"/>
        <v>0</v>
      </c>
      <c r="CW94" s="63">
        <v>100</v>
      </c>
      <c r="CX94" s="40">
        <f t="shared" si="278"/>
        <v>1.070847598361903E-3</v>
      </c>
      <c r="CY94" s="63">
        <v>70</v>
      </c>
      <c r="CZ94" s="40">
        <f>+CY94/CY$86</f>
        <v>9.7072784064088015E-4</v>
      </c>
      <c r="DA94" s="63">
        <v>1150</v>
      </c>
      <c r="DB94" s="40">
        <f>+DA94/DA$86</f>
        <v>1.7127957309385568E-2</v>
      </c>
      <c r="DC94" s="63"/>
      <c r="DD94" s="40">
        <f>+DC94/DC$86</f>
        <v>0</v>
      </c>
      <c r="DE94" s="63">
        <v>667.54</v>
      </c>
      <c r="DF94" s="40">
        <f>+DE94/DE$86</f>
        <v>6.5218158031078721E-3</v>
      </c>
      <c r="DG94" s="63">
        <v>25</v>
      </c>
      <c r="DH94" s="40">
        <f>+DG94/DG$86</f>
        <v>3.0321770995188422E-4</v>
      </c>
      <c r="DI94" s="63"/>
      <c r="DJ94" s="40">
        <f>+DI94/DI$86</f>
        <v>0</v>
      </c>
      <c r="DK94" s="63"/>
      <c r="DL94" s="40">
        <f>+DK94/DK$86</f>
        <v>0</v>
      </c>
      <c r="DM94" s="63"/>
      <c r="DN94" s="40">
        <f>+DM94/DM$86</f>
        <v>0</v>
      </c>
      <c r="DO94" s="63"/>
      <c r="DP94" s="40">
        <f>+DO94/DO$86</f>
        <v>0</v>
      </c>
      <c r="DQ94" s="63">
        <v>1172.79</v>
      </c>
      <c r="DR94" s="40">
        <f>+DQ94/DQ$86</f>
        <v>1.6237199147872056E-2</v>
      </c>
      <c r="DS94" s="63">
        <v>1761.44</v>
      </c>
      <c r="DT94" s="40">
        <f>+DS94/DS$86</f>
        <v>3.0111171531144117E-2</v>
      </c>
      <c r="DU94" s="63"/>
      <c r="DV94" s="40">
        <f>+DU94/DU$86</f>
        <v>0</v>
      </c>
      <c r="DW94" s="63">
        <v>69</v>
      </c>
      <c r="DX94" s="40">
        <f>+DW94/DW$86</f>
        <v>9.8814512271616769E-4</v>
      </c>
      <c r="DY94" s="63">
        <v>50</v>
      </c>
      <c r="DZ94" s="40">
        <f>+DY94/DY$86</f>
        <v>8.8404479490337561E-4</v>
      </c>
      <c r="EA94" s="63"/>
      <c r="EB94" s="40">
        <f>+EA94/EA$86</f>
        <v>0</v>
      </c>
      <c r="EC94" s="63">
        <v>105</v>
      </c>
      <c r="ED94" s="40">
        <f>+EC94/EC$86</f>
        <v>1.7122112131570876E-3</v>
      </c>
      <c r="EE94" s="63"/>
      <c r="EF94" s="40">
        <f>+EE94/EE$86</f>
        <v>0</v>
      </c>
      <c r="EG94" s="63"/>
      <c r="EH94" s="40">
        <f>+EG94/EG$86</f>
        <v>0</v>
      </c>
      <c r="EI94" s="63"/>
      <c r="EJ94" s="40">
        <f>+EI94/EI$86</f>
        <v>0</v>
      </c>
      <c r="EK94" s="63"/>
      <c r="EL94" s="40">
        <f>+EK94/EK$86</f>
        <v>0</v>
      </c>
      <c r="EM94" s="63"/>
      <c r="EN94" s="40">
        <f>+EM94/EM$86</f>
        <v>0</v>
      </c>
      <c r="EO94" s="63"/>
      <c r="EP94" s="40">
        <f>+EO94/EO$86</f>
        <v>0</v>
      </c>
      <c r="EQ94" s="63">
        <v>392.2</v>
      </c>
      <c r="ER94" s="40">
        <f>+EQ94/EQ$86</f>
        <v>2.1531078151445497E-2</v>
      </c>
      <c r="ES94" s="63">
        <v>250</v>
      </c>
      <c r="ET94" s="42">
        <f>+ES94/ES$86</f>
        <v>2.5293692653507675E-3</v>
      </c>
      <c r="EU94" s="63">
        <v>1100</v>
      </c>
      <c r="EV94" s="42">
        <f>+EU94/EU$86</f>
        <v>1.7858232905125379E-2</v>
      </c>
      <c r="EW94" s="63">
        <v>534.88</v>
      </c>
      <c r="EX94" s="42">
        <f>+EW94/EW$86</f>
        <v>1.0294177365550494E-2</v>
      </c>
      <c r="EY94" s="43">
        <v>0</v>
      </c>
      <c r="EZ94" s="42">
        <f>+EY94/EY$86</f>
        <v>0</v>
      </c>
      <c r="FA94" s="43">
        <v>25</v>
      </c>
      <c r="FB94" s="42">
        <f>+FA94/FA$86</f>
        <v>7.8779683790954026E-4</v>
      </c>
      <c r="FC94" s="43">
        <v>105</v>
      </c>
      <c r="FD94" s="42">
        <f>+FC94/FC$86</f>
        <v>1.170632509468187E-3</v>
      </c>
      <c r="FE94" s="43"/>
      <c r="FF94" s="42">
        <f>+FE94/FE$86</f>
        <v>0</v>
      </c>
      <c r="FG94" s="43">
        <v>0</v>
      </c>
      <c r="FH94" s="42">
        <f>+FG94/FG$86</f>
        <v>0</v>
      </c>
      <c r="FI94" s="41">
        <v>0</v>
      </c>
      <c r="FJ94" s="42">
        <f>+FI94/FI$86</f>
        <v>0</v>
      </c>
      <c r="FK94" s="41">
        <v>0</v>
      </c>
      <c r="FL94" s="42">
        <f>+FK94/FK$86</f>
        <v>0</v>
      </c>
    </row>
    <row r="95" spans="1:168" ht="14" customHeight="1" x14ac:dyDescent="0.15">
      <c r="A95" s="114">
        <v>6185</v>
      </c>
      <c r="B95" s="60" t="s">
        <v>56</v>
      </c>
      <c r="C95" s="128">
        <f t="shared" si="126"/>
        <v>0</v>
      </c>
      <c r="D95" s="63"/>
      <c r="E95" s="40">
        <f t="shared" si="173"/>
        <v>0</v>
      </c>
      <c r="F95" s="63"/>
      <c r="G95" s="40">
        <f t="shared" si="174"/>
        <v>0</v>
      </c>
      <c r="H95" s="63"/>
      <c r="I95" s="40">
        <f t="shared" si="175"/>
        <v>0</v>
      </c>
      <c r="J95" s="63"/>
      <c r="K95" s="40">
        <f t="shared" si="176"/>
        <v>0</v>
      </c>
      <c r="L95" s="63"/>
      <c r="M95" s="40">
        <f t="shared" si="177"/>
        <v>0</v>
      </c>
      <c r="N95" s="63"/>
      <c r="O95" s="40">
        <f t="shared" si="178"/>
        <v>0</v>
      </c>
      <c r="P95" s="63"/>
      <c r="Q95" s="40">
        <f t="shared" si="179"/>
        <v>0</v>
      </c>
      <c r="R95" s="63"/>
      <c r="S95" s="40">
        <f t="shared" si="180"/>
        <v>0</v>
      </c>
      <c r="T95" s="63"/>
      <c r="U95" s="40">
        <f t="shared" si="181"/>
        <v>0</v>
      </c>
      <c r="V95" s="63"/>
      <c r="W95" s="40">
        <f t="shared" si="182"/>
        <v>0</v>
      </c>
      <c r="X95" s="63"/>
      <c r="Y95" s="40">
        <f t="shared" si="183"/>
        <v>0</v>
      </c>
      <c r="Z95" s="63"/>
      <c r="AA95" s="40">
        <f t="shared" si="184"/>
        <v>0</v>
      </c>
      <c r="AB95" s="63"/>
      <c r="AC95" s="40">
        <f t="shared" si="185"/>
        <v>0</v>
      </c>
      <c r="AD95" s="63"/>
      <c r="AE95" s="40">
        <f t="shared" si="186"/>
        <v>0</v>
      </c>
      <c r="AF95" s="63"/>
      <c r="AG95" s="40">
        <f t="shared" si="187"/>
        <v>0</v>
      </c>
      <c r="AH95" s="63"/>
      <c r="AI95" s="40">
        <f t="shared" si="188"/>
        <v>0</v>
      </c>
      <c r="AJ95" s="63"/>
      <c r="AK95" s="40">
        <f t="shared" si="189"/>
        <v>0</v>
      </c>
      <c r="AL95" s="63"/>
      <c r="AM95" s="40">
        <f t="shared" si="190"/>
        <v>0</v>
      </c>
      <c r="AN95" s="63"/>
      <c r="AO95" s="40">
        <f t="shared" si="191"/>
        <v>0</v>
      </c>
      <c r="AP95" s="63"/>
      <c r="AQ95" s="40">
        <f t="shared" si="192"/>
        <v>0</v>
      </c>
      <c r="AR95" s="63"/>
      <c r="AS95" s="40">
        <f t="shared" si="193"/>
        <v>0</v>
      </c>
      <c r="AT95" s="63"/>
      <c r="AU95" s="40">
        <f t="shared" si="194"/>
        <v>0</v>
      </c>
      <c r="AV95" s="63"/>
      <c r="AW95" s="40">
        <f t="shared" si="195"/>
        <v>0</v>
      </c>
      <c r="AX95" s="63"/>
      <c r="AY95" s="40">
        <f t="shared" si="196"/>
        <v>0</v>
      </c>
      <c r="AZ95" s="63"/>
      <c r="BA95" s="40">
        <f t="shared" si="197"/>
        <v>0</v>
      </c>
      <c r="BB95" s="63"/>
      <c r="BC95" s="40">
        <f t="shared" si="198"/>
        <v>0</v>
      </c>
      <c r="BD95" s="63"/>
      <c r="BE95" s="40">
        <f t="shared" si="199"/>
        <v>0</v>
      </c>
      <c r="BF95" s="63"/>
      <c r="BG95" s="40">
        <f t="shared" si="200"/>
        <v>0</v>
      </c>
      <c r="BH95" s="63"/>
      <c r="BI95" s="40">
        <f t="shared" ref="BI95:BI104" si="279">+BH95/BH$86</f>
        <v>0</v>
      </c>
      <c r="BJ95" s="63"/>
      <c r="BK95" s="40">
        <f t="shared" ref="BK95:BK104" si="280">+BJ95/BJ$86</f>
        <v>0</v>
      </c>
      <c r="BL95" s="123">
        <f t="shared" si="116"/>
        <v>0</v>
      </c>
      <c r="BM95" s="63"/>
      <c r="BN95" s="40">
        <f t="shared" si="201"/>
        <v>0</v>
      </c>
      <c r="BO95" s="63"/>
      <c r="BP95" s="40">
        <f t="shared" si="202"/>
        <v>0</v>
      </c>
      <c r="BQ95" s="63"/>
      <c r="BR95" s="40">
        <f t="shared" si="203"/>
        <v>0</v>
      </c>
      <c r="BS95" s="63"/>
      <c r="BT95" s="40">
        <f t="shared" si="204"/>
        <v>0</v>
      </c>
      <c r="BU95" s="63"/>
      <c r="BV95" s="40">
        <f t="shared" si="205"/>
        <v>0</v>
      </c>
      <c r="BW95" s="63"/>
      <c r="BX95" s="40">
        <f t="shared" si="206"/>
        <v>0</v>
      </c>
      <c r="BY95" s="63"/>
      <c r="BZ95" s="40">
        <f t="shared" si="207"/>
        <v>0</v>
      </c>
      <c r="CA95" s="63"/>
      <c r="CB95" s="40">
        <f t="shared" si="208"/>
        <v>0</v>
      </c>
      <c r="CC95" s="63"/>
      <c r="CD95" s="40">
        <f t="shared" si="209"/>
        <v>0</v>
      </c>
      <c r="CE95" s="63"/>
      <c r="CF95" s="40">
        <f t="shared" si="210"/>
        <v>0</v>
      </c>
      <c r="CG95" s="63"/>
      <c r="CH95" s="40">
        <f t="shared" si="211"/>
        <v>0</v>
      </c>
      <c r="CI95" s="63"/>
      <c r="CJ95" s="40">
        <f t="shared" si="212"/>
        <v>0</v>
      </c>
      <c r="CK95" s="63"/>
      <c r="CL95" s="40">
        <f t="shared" si="213"/>
        <v>0</v>
      </c>
      <c r="CM95" s="63"/>
      <c r="CN95" s="40">
        <f t="shared" si="273"/>
        <v>0</v>
      </c>
      <c r="CO95" s="63"/>
      <c r="CP95" s="40">
        <f t="shared" si="274"/>
        <v>0</v>
      </c>
      <c r="CQ95" s="63"/>
      <c r="CR95" s="40">
        <f t="shared" si="275"/>
        <v>0</v>
      </c>
      <c r="CS95" s="63"/>
      <c r="CT95" s="40">
        <f t="shared" si="276"/>
        <v>0</v>
      </c>
      <c r="CU95" s="63"/>
      <c r="CV95" s="40">
        <f t="shared" si="277"/>
        <v>0</v>
      </c>
      <c r="CW95" s="63"/>
      <c r="CX95" s="40">
        <f t="shared" si="278"/>
        <v>0</v>
      </c>
      <c r="CY95" s="63"/>
      <c r="CZ95" s="40">
        <f t="shared" si="214"/>
        <v>0</v>
      </c>
      <c r="DA95" s="63">
        <v>250</v>
      </c>
      <c r="DB95" s="40">
        <f t="shared" si="215"/>
        <v>3.7234689803012106E-3</v>
      </c>
      <c r="DC95" s="63"/>
      <c r="DD95" s="40">
        <f t="shared" si="216"/>
        <v>0</v>
      </c>
      <c r="DE95" s="63"/>
      <c r="DF95" s="40">
        <f t="shared" si="217"/>
        <v>0</v>
      </c>
      <c r="DG95" s="63"/>
      <c r="DH95" s="40">
        <f t="shared" si="218"/>
        <v>0</v>
      </c>
      <c r="DI95" s="63"/>
      <c r="DJ95" s="40">
        <f t="shared" si="219"/>
        <v>0</v>
      </c>
      <c r="DK95" s="63"/>
      <c r="DL95" s="40">
        <f t="shared" si="220"/>
        <v>0</v>
      </c>
      <c r="DM95" s="63"/>
      <c r="DN95" s="40">
        <f>+DM95/DM$86</f>
        <v>0</v>
      </c>
      <c r="DO95" s="63"/>
      <c r="DP95" s="40">
        <f>+DO95/DO$86</f>
        <v>0</v>
      </c>
      <c r="DQ95" s="63">
        <v>221.74</v>
      </c>
      <c r="DR95" s="40">
        <f>+DQ95/DQ$86</f>
        <v>3.0699754764699134E-3</v>
      </c>
      <c r="DS95" s="63"/>
      <c r="DT95" s="40">
        <f>+DS95/DS$86</f>
        <v>0</v>
      </c>
      <c r="DU95" s="63"/>
      <c r="DV95" s="40">
        <f>+DU95/DU$86</f>
        <v>0</v>
      </c>
      <c r="DW95" s="63">
        <v>50</v>
      </c>
      <c r="DX95" s="40">
        <f>+DW95/DW$86</f>
        <v>7.160471903740345E-4</v>
      </c>
      <c r="DY95" s="63"/>
      <c r="DZ95" s="40">
        <f>+DY95/DY$86</f>
        <v>0</v>
      </c>
      <c r="EA95" s="63"/>
      <c r="EB95" s="40">
        <f>+EA95/EA$86</f>
        <v>0</v>
      </c>
      <c r="EC95" s="63"/>
      <c r="ED95" s="40">
        <f>+EC95/EC$86</f>
        <v>0</v>
      </c>
      <c r="EE95" s="63"/>
      <c r="EF95" s="40">
        <f>+EE95/EE$86</f>
        <v>0</v>
      </c>
      <c r="EG95" s="63"/>
      <c r="EH95" s="40">
        <f>+EG95/EG$86</f>
        <v>0</v>
      </c>
      <c r="EI95" s="63"/>
      <c r="EJ95" s="40">
        <f>+EI95/EI$86</f>
        <v>0</v>
      </c>
      <c r="EK95" s="63"/>
      <c r="EL95" s="40">
        <f>+EK95/EK$86</f>
        <v>0</v>
      </c>
      <c r="EM95" s="63"/>
      <c r="EN95" s="40">
        <f>+EM95/EM$86</f>
        <v>0</v>
      </c>
      <c r="EO95" s="63"/>
      <c r="EP95" s="40">
        <f>+EO95/EO$86</f>
        <v>0</v>
      </c>
      <c r="EQ95" s="63"/>
      <c r="ER95" s="40">
        <f>+EQ95/EQ$86</f>
        <v>0</v>
      </c>
      <c r="ES95" s="63"/>
      <c r="ET95" s="42">
        <f>+ES95/ES$86</f>
        <v>0</v>
      </c>
      <c r="EU95" s="63">
        <v>89.53</v>
      </c>
      <c r="EV95" s="42">
        <f>+EU95/EU$86</f>
        <v>1.4534978109053411E-3</v>
      </c>
      <c r="EW95" s="63"/>
      <c r="EX95" s="42">
        <f>+EW95/EW$86</f>
        <v>0</v>
      </c>
      <c r="EY95" s="43"/>
      <c r="EZ95" s="42">
        <f>+EY95/EY$86</f>
        <v>0</v>
      </c>
      <c r="FA95" s="43"/>
      <c r="FB95" s="42">
        <f>+FA95/FA$86</f>
        <v>0</v>
      </c>
      <c r="FC95" s="43"/>
      <c r="FD95" s="42">
        <f>+FC95/FC$86</f>
        <v>0</v>
      </c>
      <c r="FE95" s="43"/>
      <c r="FF95" s="42">
        <f>+FE95/FE$86</f>
        <v>0</v>
      </c>
      <c r="FG95" s="43"/>
      <c r="FH95" s="42">
        <f>+FG95/FG$86</f>
        <v>0</v>
      </c>
      <c r="FI95" s="41"/>
      <c r="FJ95" s="42">
        <f>+FI95/FI$86</f>
        <v>0</v>
      </c>
      <c r="FK95" s="41"/>
      <c r="FL95" s="42">
        <f>+FK95/FK$86</f>
        <v>0</v>
      </c>
    </row>
    <row r="96" spans="1:168" ht="14" customHeight="1" x14ac:dyDescent="0.15">
      <c r="A96" s="114">
        <v>6186</v>
      </c>
      <c r="B96" s="60" t="s">
        <v>117</v>
      </c>
      <c r="C96" s="128">
        <f t="shared" si="126"/>
        <v>638.16000000000008</v>
      </c>
      <c r="D96" s="63"/>
      <c r="E96" s="40">
        <f t="shared" si="173"/>
        <v>0</v>
      </c>
      <c r="F96" s="63"/>
      <c r="G96" s="40">
        <f t="shared" si="174"/>
        <v>0</v>
      </c>
      <c r="H96" s="63">
        <v>105.95</v>
      </c>
      <c r="I96" s="40">
        <f t="shared" si="175"/>
        <v>8.6381906679820308E-4</v>
      </c>
      <c r="J96" s="63"/>
      <c r="K96" s="40">
        <f t="shared" si="176"/>
        <v>0</v>
      </c>
      <c r="L96" s="63">
        <v>75.98</v>
      </c>
      <c r="M96" s="40">
        <f t="shared" si="177"/>
        <v>1.336061961763799E-3</v>
      </c>
      <c r="N96" s="63">
        <v>456.23</v>
      </c>
      <c r="O96" s="40">
        <f t="shared" si="178"/>
        <v>4.6564197466980334E-3</v>
      </c>
      <c r="P96" s="63"/>
      <c r="Q96" s="40">
        <f t="shared" si="179"/>
        <v>0</v>
      </c>
      <c r="R96" s="63">
        <v>169.79</v>
      </c>
      <c r="S96" s="40">
        <f t="shared" si="180"/>
        <v>2.0308178613893547E-3</v>
      </c>
      <c r="T96" s="63">
        <v>296.8</v>
      </c>
      <c r="U96" s="40">
        <f t="shared" si="181"/>
        <v>6.117269372967523E-3</v>
      </c>
      <c r="V96" s="63"/>
      <c r="W96" s="40">
        <f t="shared" si="182"/>
        <v>0</v>
      </c>
      <c r="X96" s="63"/>
      <c r="Y96" s="40">
        <f t="shared" si="183"/>
        <v>0</v>
      </c>
      <c r="Z96" s="63"/>
      <c r="AA96" s="40">
        <f t="shared" si="184"/>
        <v>0</v>
      </c>
      <c r="AB96" s="63">
        <v>100</v>
      </c>
      <c r="AC96" s="40">
        <f t="shared" si="185"/>
        <v>1.3010201559246638E-3</v>
      </c>
      <c r="AD96" s="63">
        <v>84.79</v>
      </c>
      <c r="AE96" s="40">
        <f t="shared" si="186"/>
        <v>9.008795555165034E-4</v>
      </c>
      <c r="AF96" s="63">
        <v>149.05000000000001</v>
      </c>
      <c r="AG96" s="40">
        <f t="shared" si="187"/>
        <v>1.9766245088442846E-3</v>
      </c>
      <c r="AH96" s="63">
        <v>100</v>
      </c>
      <c r="AI96" s="40">
        <f t="shared" si="188"/>
        <v>7.2716764493741871E-4</v>
      </c>
      <c r="AJ96" s="63">
        <v>50</v>
      </c>
      <c r="AK96" s="40">
        <f t="shared" si="189"/>
        <v>8.1371334831650854E-4</v>
      </c>
      <c r="AL96" s="63"/>
      <c r="AM96" s="40">
        <f t="shared" si="190"/>
        <v>0</v>
      </c>
      <c r="AN96" s="63"/>
      <c r="AO96" s="40">
        <f t="shared" si="191"/>
        <v>0</v>
      </c>
      <c r="AP96" s="63"/>
      <c r="AQ96" s="40">
        <f t="shared" si="192"/>
        <v>0</v>
      </c>
      <c r="AR96" s="63"/>
      <c r="AS96" s="40">
        <f t="shared" si="193"/>
        <v>0</v>
      </c>
      <c r="AT96" s="63"/>
      <c r="AU96" s="40">
        <f t="shared" si="194"/>
        <v>0</v>
      </c>
      <c r="AV96" s="63"/>
      <c r="AW96" s="40">
        <f t="shared" si="195"/>
        <v>0</v>
      </c>
      <c r="AX96" s="63"/>
      <c r="AY96" s="40">
        <f t="shared" si="196"/>
        <v>0</v>
      </c>
      <c r="AZ96" s="63"/>
      <c r="BA96" s="40">
        <f t="shared" si="197"/>
        <v>0</v>
      </c>
      <c r="BB96" s="63"/>
      <c r="BC96" s="40">
        <f t="shared" si="198"/>
        <v>0</v>
      </c>
      <c r="BD96" s="63"/>
      <c r="BE96" s="40">
        <f t="shared" si="199"/>
        <v>0</v>
      </c>
      <c r="BF96" s="63"/>
      <c r="BG96" s="40">
        <f t="shared" si="200"/>
        <v>0</v>
      </c>
      <c r="BH96" s="63"/>
      <c r="BI96" s="40">
        <f>+BH96/BH$86</f>
        <v>0</v>
      </c>
      <c r="BJ96" s="63"/>
      <c r="BK96" s="40">
        <f>+BJ96/BJ$86</f>
        <v>0</v>
      </c>
      <c r="BL96" s="123">
        <f>BM96+BO96+BQ96+BS96+BU96+BW96+BY96+CA96+CC96+CE96+CG96+CI96</f>
        <v>0</v>
      </c>
      <c r="BM96" s="63"/>
      <c r="BN96" s="40">
        <f>+BM96/BM$86</f>
        <v>0</v>
      </c>
      <c r="BO96" s="63"/>
      <c r="BP96" s="40">
        <f>+BO96/BO$86</f>
        <v>0</v>
      </c>
      <c r="BQ96" s="63"/>
      <c r="BR96" s="40">
        <f>+BQ96/BQ$86</f>
        <v>0</v>
      </c>
      <c r="BS96" s="63"/>
      <c r="BT96" s="40">
        <f>+BS96/BS$86</f>
        <v>0</v>
      </c>
      <c r="BU96" s="63"/>
      <c r="BV96" s="40">
        <f>+BU96/BU$86</f>
        <v>0</v>
      </c>
      <c r="BW96" s="63"/>
      <c r="BX96" s="40">
        <f>+BW96/BW$86</f>
        <v>0</v>
      </c>
      <c r="BY96" s="63"/>
      <c r="BZ96" s="40">
        <f>+BY96/BY$86</f>
        <v>0</v>
      </c>
      <c r="CA96" s="63"/>
      <c r="CB96" s="40">
        <f>+CA96/CA$86</f>
        <v>0</v>
      </c>
      <c r="CC96" s="63"/>
      <c r="CD96" s="40">
        <f>+CC96/CC$86</f>
        <v>0</v>
      </c>
      <c r="CE96" s="63"/>
      <c r="CF96" s="40">
        <f>+CE96/CE$86</f>
        <v>0</v>
      </c>
      <c r="CG96" s="63"/>
      <c r="CH96" s="40">
        <f>+CG96/CG$86</f>
        <v>0</v>
      </c>
      <c r="CI96" s="63"/>
      <c r="CJ96" s="40">
        <f>+CI96/CI$86</f>
        <v>0</v>
      </c>
      <c r="CK96" s="63"/>
      <c r="CL96" s="40">
        <f>+CK96/CK$86</f>
        <v>0</v>
      </c>
      <c r="CM96" s="63"/>
      <c r="CN96" s="40">
        <f t="shared" si="273"/>
        <v>0</v>
      </c>
      <c r="CO96" s="63"/>
      <c r="CP96" s="40">
        <f t="shared" si="274"/>
        <v>0</v>
      </c>
      <c r="CQ96" s="63"/>
      <c r="CR96" s="40">
        <f t="shared" si="275"/>
        <v>0</v>
      </c>
      <c r="CS96" s="63"/>
      <c r="CT96" s="40">
        <f t="shared" si="276"/>
        <v>0</v>
      </c>
      <c r="CU96" s="63"/>
      <c r="CV96" s="40">
        <f t="shared" si="277"/>
        <v>0</v>
      </c>
      <c r="CW96" s="63"/>
      <c r="CX96" s="40">
        <f t="shared" si="278"/>
        <v>0</v>
      </c>
      <c r="CY96" s="63"/>
      <c r="CZ96" s="40">
        <f>+CY96/CY$86</f>
        <v>0</v>
      </c>
      <c r="DA96" s="63"/>
      <c r="DB96" s="40">
        <f>+DA96/DA$86</f>
        <v>0</v>
      </c>
      <c r="DC96" s="63"/>
      <c r="DD96" s="40">
        <f>+DC96/DC$86</f>
        <v>0</v>
      </c>
      <c r="DE96" s="63"/>
      <c r="DF96" s="40">
        <f>+DE96/DE$86</f>
        <v>0</v>
      </c>
      <c r="DG96" s="63"/>
      <c r="DH96" s="40">
        <f>+DG96/DG$86</f>
        <v>0</v>
      </c>
      <c r="DI96" s="63"/>
      <c r="DJ96" s="40">
        <f>+DI96/DI$86</f>
        <v>0</v>
      </c>
      <c r="DK96" s="63">
        <v>0</v>
      </c>
      <c r="DL96" s="40">
        <f>+DK96/DK$86</f>
        <v>0</v>
      </c>
      <c r="DM96" s="63">
        <v>300</v>
      </c>
      <c r="DN96" s="40">
        <f>+DM96/DM$86</f>
        <v>4.7508315538829816E-3</v>
      </c>
      <c r="DO96" s="63"/>
      <c r="DP96" s="40"/>
      <c r="DQ96" s="63"/>
      <c r="DR96" s="40"/>
      <c r="DS96" s="63"/>
      <c r="DT96" s="40"/>
      <c r="DU96" s="63"/>
      <c r="DV96" s="40"/>
      <c r="DW96" s="63"/>
      <c r="DX96" s="40"/>
      <c r="DY96" s="63"/>
      <c r="DZ96" s="40"/>
      <c r="EA96" s="63"/>
      <c r="EB96" s="40"/>
      <c r="EC96" s="63"/>
      <c r="ED96" s="40"/>
      <c r="EE96" s="63"/>
      <c r="EF96" s="40"/>
      <c r="EG96" s="63"/>
      <c r="EH96" s="40"/>
      <c r="EI96" s="63"/>
      <c r="EJ96" s="40"/>
      <c r="EK96" s="63"/>
      <c r="EL96" s="40"/>
      <c r="EM96" s="63"/>
      <c r="EN96" s="40"/>
      <c r="EO96" s="63"/>
      <c r="EP96" s="40"/>
      <c r="EQ96" s="63"/>
      <c r="ER96" s="40"/>
      <c r="ES96" s="63"/>
      <c r="ET96" s="42"/>
      <c r="EU96" s="63"/>
      <c r="EV96" s="42"/>
      <c r="EW96" s="63"/>
      <c r="EX96" s="42"/>
      <c r="EY96" s="43"/>
      <c r="EZ96" s="42"/>
      <c r="FA96" s="43"/>
      <c r="FB96" s="42"/>
      <c r="FC96" s="43"/>
      <c r="FD96" s="42"/>
      <c r="FE96" s="43"/>
      <c r="FF96" s="42"/>
      <c r="FG96" s="43"/>
      <c r="FH96" s="42"/>
      <c r="FI96" s="41"/>
      <c r="FJ96" s="42"/>
      <c r="FK96" s="41"/>
      <c r="FL96" s="42"/>
    </row>
    <row r="97" spans="1:168" ht="14" customHeight="1" x14ac:dyDescent="0.15">
      <c r="A97" s="114">
        <v>6188.1</v>
      </c>
      <c r="B97" s="60" t="s">
        <v>124</v>
      </c>
      <c r="C97" s="128">
        <f t="shared" si="126"/>
        <v>0</v>
      </c>
      <c r="D97" s="63"/>
      <c r="E97" s="40">
        <f t="shared" si="173"/>
        <v>0</v>
      </c>
      <c r="F97" s="63"/>
      <c r="G97" s="40">
        <f t="shared" si="174"/>
        <v>0</v>
      </c>
      <c r="H97" s="63"/>
      <c r="I97" s="40">
        <f t="shared" si="175"/>
        <v>0</v>
      </c>
      <c r="J97" s="63"/>
      <c r="K97" s="40">
        <f t="shared" si="176"/>
        <v>0</v>
      </c>
      <c r="L97" s="63"/>
      <c r="M97" s="40">
        <f t="shared" si="177"/>
        <v>0</v>
      </c>
      <c r="N97" s="63"/>
      <c r="O97" s="40">
        <f t="shared" si="178"/>
        <v>0</v>
      </c>
      <c r="P97" s="63">
        <v>0</v>
      </c>
      <c r="Q97" s="40">
        <f t="shared" si="179"/>
        <v>0</v>
      </c>
      <c r="R97" s="63">
        <v>0</v>
      </c>
      <c r="S97" s="40">
        <f t="shared" si="180"/>
        <v>0</v>
      </c>
      <c r="T97" s="63"/>
      <c r="U97" s="40">
        <f t="shared" si="181"/>
        <v>0</v>
      </c>
      <c r="V97" s="63"/>
      <c r="W97" s="40">
        <f t="shared" si="182"/>
        <v>0</v>
      </c>
      <c r="X97" s="63"/>
      <c r="Y97" s="40">
        <f t="shared" si="183"/>
        <v>0</v>
      </c>
      <c r="Z97" s="63"/>
      <c r="AA97" s="40">
        <f t="shared" si="184"/>
        <v>0</v>
      </c>
      <c r="AB97" s="63"/>
      <c r="AC97" s="40">
        <f t="shared" si="185"/>
        <v>0</v>
      </c>
      <c r="AD97" s="63"/>
      <c r="AE97" s="40">
        <f t="shared" si="186"/>
        <v>0</v>
      </c>
      <c r="AF97" s="63"/>
      <c r="AG97" s="40">
        <f t="shared" si="187"/>
        <v>0</v>
      </c>
      <c r="AH97" s="63"/>
      <c r="AI97" s="40">
        <f t="shared" si="188"/>
        <v>0</v>
      </c>
      <c r="AJ97" s="63"/>
      <c r="AK97" s="40">
        <f t="shared" si="189"/>
        <v>0</v>
      </c>
      <c r="AL97" s="63"/>
      <c r="AM97" s="40">
        <f t="shared" si="190"/>
        <v>0</v>
      </c>
      <c r="AN97" s="63"/>
      <c r="AO97" s="40">
        <f t="shared" si="191"/>
        <v>0</v>
      </c>
      <c r="AP97" s="63"/>
      <c r="AQ97" s="40">
        <f t="shared" si="192"/>
        <v>0</v>
      </c>
      <c r="AR97" s="63"/>
      <c r="AS97" s="40">
        <f t="shared" si="193"/>
        <v>0</v>
      </c>
      <c r="AT97" s="63"/>
      <c r="AU97" s="40">
        <f t="shared" si="194"/>
        <v>0</v>
      </c>
      <c r="AV97" s="63"/>
      <c r="AW97" s="40">
        <f t="shared" si="195"/>
        <v>0</v>
      </c>
      <c r="AX97" s="63"/>
      <c r="AY97" s="40">
        <f t="shared" si="196"/>
        <v>0</v>
      </c>
      <c r="AZ97" s="63"/>
      <c r="BA97" s="40">
        <f t="shared" si="197"/>
        <v>0</v>
      </c>
      <c r="BB97" s="63"/>
      <c r="BC97" s="40">
        <f t="shared" si="198"/>
        <v>0</v>
      </c>
      <c r="BD97" s="63"/>
      <c r="BE97" s="40">
        <f t="shared" si="199"/>
        <v>0</v>
      </c>
      <c r="BF97" s="63"/>
      <c r="BG97" s="40">
        <f t="shared" si="200"/>
        <v>0</v>
      </c>
      <c r="BH97" s="63"/>
      <c r="BI97" s="40">
        <f>+BH97/BH$86</f>
        <v>0</v>
      </c>
      <c r="BJ97" s="63">
        <v>2200.5</v>
      </c>
      <c r="BK97" s="40">
        <f>+BJ97/BJ$86</f>
        <v>1.8866433027549364E-2</v>
      </c>
      <c r="BL97" s="123">
        <f>BM97+BO97+BQ97+BS97+BU97+BW97+BY97+CA97+CC97+CE97+CG97+CI97</f>
        <v>0</v>
      </c>
      <c r="BM97" s="63"/>
      <c r="BN97" s="40">
        <f>+BM97/BM$86</f>
        <v>0</v>
      </c>
      <c r="BO97" s="63"/>
      <c r="BP97" s="40">
        <f>+BO97/BO$86</f>
        <v>0</v>
      </c>
      <c r="BQ97" s="63"/>
      <c r="BR97" s="40">
        <f>+BQ97/BQ$86</f>
        <v>0</v>
      </c>
      <c r="BS97" s="63"/>
      <c r="BT97" s="40">
        <f>+BS97/BS$86</f>
        <v>0</v>
      </c>
      <c r="BU97" s="63"/>
      <c r="BV97" s="40">
        <f>+BU97/BU$86</f>
        <v>0</v>
      </c>
      <c r="BW97" s="63"/>
      <c r="BX97" s="40">
        <f>+BW97/BW$86</f>
        <v>0</v>
      </c>
      <c r="BY97" s="63"/>
      <c r="BZ97" s="40">
        <f>+BY97/BY$86</f>
        <v>0</v>
      </c>
      <c r="CA97" s="63"/>
      <c r="CB97" s="40">
        <f>+CA97/CA$86</f>
        <v>0</v>
      </c>
      <c r="CC97" s="63"/>
      <c r="CD97" s="40">
        <f>+CC97/CC$86</f>
        <v>0</v>
      </c>
      <c r="CE97" s="63"/>
      <c r="CF97" s="40">
        <f>+CE97/CE$86</f>
        <v>0</v>
      </c>
      <c r="CG97" s="63"/>
      <c r="CH97" s="40">
        <f>+CG97/CG$86</f>
        <v>0</v>
      </c>
      <c r="CI97" s="63"/>
      <c r="CJ97" s="40">
        <f>+CI97/CI$86</f>
        <v>0</v>
      </c>
      <c r="CK97" s="63"/>
      <c r="CL97" s="40">
        <f>+CK97/CK$86</f>
        <v>0</v>
      </c>
      <c r="CM97" s="63"/>
      <c r="CN97" s="40">
        <f t="shared" si="273"/>
        <v>0</v>
      </c>
      <c r="CO97" s="63"/>
      <c r="CP97" s="40">
        <f t="shared" si="274"/>
        <v>0</v>
      </c>
      <c r="CQ97" s="63"/>
      <c r="CR97" s="40">
        <f t="shared" si="275"/>
        <v>0</v>
      </c>
      <c r="CS97" s="63"/>
      <c r="CT97" s="40">
        <f t="shared" si="276"/>
        <v>0</v>
      </c>
      <c r="CU97" s="63"/>
      <c r="CV97" s="40">
        <f t="shared" si="277"/>
        <v>0</v>
      </c>
      <c r="CW97" s="63"/>
      <c r="CX97" s="40">
        <f t="shared" si="278"/>
        <v>0</v>
      </c>
      <c r="CY97" s="63"/>
      <c r="CZ97" s="40">
        <f>+CY97/CY$86</f>
        <v>0</v>
      </c>
      <c r="DA97" s="63"/>
      <c r="DB97" s="40">
        <f>+DA97/DA$86</f>
        <v>0</v>
      </c>
      <c r="DC97" s="63"/>
      <c r="DD97" s="40">
        <f>+DC97/DC$86</f>
        <v>0</v>
      </c>
      <c r="DE97" s="63">
        <v>1325</v>
      </c>
      <c r="DF97" s="40">
        <f>+DE97/DE$86</f>
        <v>1.294515076117975E-2</v>
      </c>
      <c r="DG97" s="63"/>
      <c r="DH97" s="40"/>
      <c r="DI97" s="63"/>
      <c r="DJ97" s="40"/>
      <c r="DK97" s="63"/>
      <c r="DL97" s="40"/>
      <c r="DM97" s="63"/>
      <c r="DN97" s="40"/>
      <c r="DO97" s="63"/>
      <c r="DP97" s="40"/>
      <c r="DQ97" s="63"/>
      <c r="DR97" s="40"/>
      <c r="DS97" s="63"/>
      <c r="DT97" s="40"/>
      <c r="DU97" s="63"/>
      <c r="DV97" s="40"/>
      <c r="DW97" s="63"/>
      <c r="DX97" s="40"/>
      <c r="DY97" s="63"/>
      <c r="DZ97" s="40"/>
      <c r="EA97" s="63"/>
      <c r="EB97" s="40"/>
      <c r="EC97" s="63"/>
      <c r="ED97" s="40"/>
      <c r="EE97" s="63"/>
      <c r="EF97" s="40"/>
      <c r="EG97" s="63"/>
      <c r="EH97" s="40"/>
      <c r="EI97" s="63"/>
      <c r="EJ97" s="40"/>
      <c r="EK97" s="63"/>
      <c r="EL97" s="40"/>
      <c r="EM97" s="63"/>
      <c r="EN97" s="40"/>
      <c r="EO97" s="63"/>
      <c r="EP97" s="40"/>
      <c r="EQ97" s="63"/>
      <c r="ER97" s="40"/>
      <c r="ES97" s="63"/>
      <c r="ET97" s="42"/>
      <c r="EU97" s="63"/>
      <c r="EV97" s="42"/>
      <c r="EW97" s="63"/>
      <c r="EX97" s="42"/>
      <c r="EY97" s="43"/>
      <c r="EZ97" s="42"/>
      <c r="FA97" s="43"/>
      <c r="FB97" s="42"/>
      <c r="FC97" s="43"/>
      <c r="FD97" s="42"/>
      <c r="FE97" s="43"/>
      <c r="FF97" s="42"/>
      <c r="FG97" s="43"/>
      <c r="FH97" s="42"/>
      <c r="FI97" s="41"/>
      <c r="FJ97" s="42"/>
      <c r="FK97" s="41"/>
      <c r="FL97" s="42"/>
    </row>
    <row r="98" spans="1:168" ht="14" customHeight="1" x14ac:dyDescent="0.15">
      <c r="A98" s="114">
        <v>6188.2</v>
      </c>
      <c r="B98" s="60" t="s">
        <v>125</v>
      </c>
      <c r="C98" s="128">
        <f t="shared" si="126"/>
        <v>113103.19</v>
      </c>
      <c r="D98" s="63">
        <v>29768</v>
      </c>
      <c r="E98" s="40">
        <f t="shared" si="173"/>
        <v>0.30628221156581636</v>
      </c>
      <c r="F98" s="63">
        <v>1200</v>
      </c>
      <c r="G98" s="40">
        <f t="shared" si="174"/>
        <v>1.3711062439378537E-2</v>
      </c>
      <c r="H98" s="63">
        <v>3496.38</v>
      </c>
      <c r="I98" s="40">
        <f t="shared" si="175"/>
        <v>2.8506273796808885E-2</v>
      </c>
      <c r="J98" s="63">
        <v>62850.81</v>
      </c>
      <c r="K98" s="40">
        <f t="shared" si="176"/>
        <v>0.3429488363489433</v>
      </c>
      <c r="L98" s="63">
        <v>13768</v>
      </c>
      <c r="M98" s="40">
        <f t="shared" si="177"/>
        <v>0.24210188325301371</v>
      </c>
      <c r="N98" s="63">
        <v>2020</v>
      </c>
      <c r="O98" s="40">
        <f t="shared" si="178"/>
        <v>2.0616723776012157E-2</v>
      </c>
      <c r="P98" s="63">
        <v>3200</v>
      </c>
      <c r="Q98" s="40">
        <f t="shared" si="179"/>
        <v>2.6563291191778662E-2</v>
      </c>
      <c r="R98" s="63">
        <v>4000</v>
      </c>
      <c r="S98" s="40">
        <f t="shared" si="180"/>
        <v>4.7843049917883379E-2</v>
      </c>
      <c r="T98" s="63">
        <v>1066.6600000000001</v>
      </c>
      <c r="U98" s="40">
        <f t="shared" si="181"/>
        <v>2.198465818520734E-2</v>
      </c>
      <c r="V98" s="63">
        <v>2400</v>
      </c>
      <c r="W98" s="40">
        <f t="shared" si="182"/>
        <v>3.0328729305855E-2</v>
      </c>
      <c r="X98" s="63">
        <v>5768</v>
      </c>
      <c r="Y98" s="40">
        <f t="shared" si="183"/>
        <v>9.106024563532833E-2</v>
      </c>
      <c r="Z98" s="63">
        <v>22400</v>
      </c>
      <c r="AA98" s="40">
        <f t="shared" si="184"/>
        <v>0.38958927029407903</v>
      </c>
      <c r="AB98" s="63">
        <v>1600</v>
      </c>
      <c r="AC98" s="40">
        <f t="shared" si="185"/>
        <v>2.081632249479462E-2</v>
      </c>
      <c r="AD98" s="63">
        <v>5340</v>
      </c>
      <c r="AE98" s="40">
        <f t="shared" si="186"/>
        <v>5.6736606043851022E-2</v>
      </c>
      <c r="AF98" s="63">
        <v>1600</v>
      </c>
      <c r="AG98" s="40">
        <f t="shared" si="187"/>
        <v>2.1218377820535761E-2</v>
      </c>
      <c r="AH98" s="63">
        <v>39406.199999999997</v>
      </c>
      <c r="AI98" s="40">
        <f t="shared" si="188"/>
        <v>0.28654913649932906</v>
      </c>
      <c r="AJ98" s="63">
        <v>38396</v>
      </c>
      <c r="AK98" s="40">
        <f t="shared" si="189"/>
        <v>0.62486675443921325</v>
      </c>
      <c r="AL98" s="63">
        <v>6040</v>
      </c>
      <c r="AM98" s="40">
        <f t="shared" si="190"/>
        <v>5.8589826303475701E-2</v>
      </c>
      <c r="AN98" s="63">
        <v>7200</v>
      </c>
      <c r="AO98" s="40">
        <f t="shared" si="191"/>
        <v>7.5621736712000509E-2</v>
      </c>
      <c r="AP98" s="63"/>
      <c r="AQ98" s="40">
        <f t="shared" si="192"/>
        <v>0</v>
      </c>
      <c r="AR98" s="63">
        <v>6400</v>
      </c>
      <c r="AS98" s="40">
        <f t="shared" si="193"/>
        <v>8.5758914806692038E-2</v>
      </c>
      <c r="AT98" s="63"/>
      <c r="AU98" s="40">
        <f t="shared" si="194"/>
        <v>0</v>
      </c>
      <c r="AV98" s="63">
        <v>4140</v>
      </c>
      <c r="AW98" s="40">
        <f t="shared" si="195"/>
        <v>3.6240498249076214E-2</v>
      </c>
      <c r="AX98" s="63">
        <v>5768</v>
      </c>
      <c r="AY98" s="40">
        <f t="shared" si="196"/>
        <v>0.1284363057906337</v>
      </c>
      <c r="AZ98" s="63">
        <v>7500</v>
      </c>
      <c r="BA98" s="40">
        <f t="shared" si="197"/>
        <v>0.107661416043331</v>
      </c>
      <c r="BB98" s="63">
        <v>3620</v>
      </c>
      <c r="BC98" s="40">
        <f t="shared" si="198"/>
        <v>3.7616283153765806E-2</v>
      </c>
      <c r="BD98" s="63">
        <v>13600</v>
      </c>
      <c r="BE98" s="40">
        <f t="shared" si="199"/>
        <v>0.12142882079132841</v>
      </c>
      <c r="BF98" s="63">
        <v>36000</v>
      </c>
      <c r="BG98" s="40">
        <f t="shared" si="200"/>
        <v>0.19284823395747772</v>
      </c>
      <c r="BH98" s="63">
        <v>10988</v>
      </c>
      <c r="BI98" s="40">
        <f>+BH98/BH$86</f>
        <v>7.735758649962271E-2</v>
      </c>
      <c r="BJ98" s="63">
        <v>4000</v>
      </c>
      <c r="BK98" s="40">
        <f>+BJ98/BJ$86</f>
        <v>3.4294811229355807E-2</v>
      </c>
      <c r="BL98" s="123">
        <f>BM98+BO98+BQ98+BS98+BU98+BW98+BY98+CA98+CC98+CE98+CG98+CI98</f>
        <v>0</v>
      </c>
      <c r="BM98" s="63"/>
      <c r="BN98" s="40">
        <f>+BM98/BM$86</f>
        <v>0</v>
      </c>
      <c r="BO98" s="63"/>
      <c r="BP98" s="40">
        <f>+BO98/BO$86</f>
        <v>0</v>
      </c>
      <c r="BQ98" s="63"/>
      <c r="BR98" s="40">
        <f>+BQ98/BQ$86</f>
        <v>0</v>
      </c>
      <c r="BS98" s="63"/>
      <c r="BT98" s="40">
        <f>+BS98/BS$86</f>
        <v>0</v>
      </c>
      <c r="BU98" s="63"/>
      <c r="BV98" s="40">
        <f>+BU98/BU$86</f>
        <v>0</v>
      </c>
      <c r="BW98" s="63"/>
      <c r="BX98" s="40">
        <f>+BW98/BW$86</f>
        <v>0</v>
      </c>
      <c r="BY98" s="63"/>
      <c r="BZ98" s="40">
        <f>+BY98/BY$86</f>
        <v>0</v>
      </c>
      <c r="CA98" s="63"/>
      <c r="CB98" s="40">
        <f>+CA98/CA$86</f>
        <v>0</v>
      </c>
      <c r="CC98" s="63"/>
      <c r="CD98" s="40">
        <f>+CC98/CC$86</f>
        <v>0</v>
      </c>
      <c r="CE98" s="63"/>
      <c r="CF98" s="40">
        <f>+CE98/CE$86</f>
        <v>0</v>
      </c>
      <c r="CG98" s="63"/>
      <c r="CH98" s="40">
        <f>+CG98/CG$86</f>
        <v>0</v>
      </c>
      <c r="CI98" s="63"/>
      <c r="CJ98" s="40">
        <f>+CI98/CI$86</f>
        <v>0</v>
      </c>
      <c r="CK98" s="63"/>
      <c r="CL98" s="40">
        <f>+CK98/CK$86</f>
        <v>0</v>
      </c>
      <c r="CM98" s="63"/>
      <c r="CN98" s="40">
        <f t="shared" si="273"/>
        <v>0</v>
      </c>
      <c r="CO98" s="63"/>
      <c r="CP98" s="40">
        <f t="shared" si="274"/>
        <v>0</v>
      </c>
      <c r="CQ98" s="63"/>
      <c r="CR98" s="40">
        <f t="shared" si="275"/>
        <v>0</v>
      </c>
      <c r="CS98" s="63"/>
      <c r="CT98" s="40">
        <f t="shared" si="276"/>
        <v>0</v>
      </c>
      <c r="CU98" s="63"/>
      <c r="CV98" s="40">
        <f t="shared" si="277"/>
        <v>0</v>
      </c>
      <c r="CW98" s="63"/>
      <c r="CX98" s="40">
        <f t="shared" si="278"/>
        <v>0</v>
      </c>
      <c r="CY98" s="63">
        <v>1200</v>
      </c>
      <c r="CZ98" s="40">
        <f>+CY98/CY$86</f>
        <v>1.6641048696700803E-2</v>
      </c>
      <c r="DA98" s="63">
        <v>42020</v>
      </c>
      <c r="DB98" s="40">
        <f>+DA98/DA$86</f>
        <v>0.62584066620902745</v>
      </c>
      <c r="DC98" s="63">
        <v>8940</v>
      </c>
      <c r="DD98" s="40">
        <f>+DC98/DC$86</f>
        <v>6.814397831710442E-2</v>
      </c>
      <c r="DE98" s="63">
        <v>8968</v>
      </c>
      <c r="DF98" s="40">
        <f>+DE98/DE$86</f>
        <v>8.761668832170566E-2</v>
      </c>
      <c r="DG98" s="63"/>
      <c r="DH98" s="40"/>
      <c r="DI98" s="63"/>
      <c r="DJ98" s="40"/>
      <c r="DK98" s="63"/>
      <c r="DL98" s="40"/>
      <c r="DM98" s="63"/>
      <c r="DN98" s="40"/>
      <c r="DO98" s="63"/>
      <c r="DP98" s="40"/>
      <c r="DQ98" s="63"/>
      <c r="DR98" s="40"/>
      <c r="DS98" s="63"/>
      <c r="DT98" s="40"/>
      <c r="DU98" s="63"/>
      <c r="DV98" s="40"/>
      <c r="DW98" s="63"/>
      <c r="DX98" s="40"/>
      <c r="DY98" s="63"/>
      <c r="DZ98" s="40"/>
      <c r="EA98" s="63"/>
      <c r="EB98" s="40"/>
      <c r="EC98" s="63"/>
      <c r="ED98" s="40"/>
      <c r="EE98" s="63"/>
      <c r="EF98" s="40"/>
      <c r="EG98" s="63"/>
      <c r="EH98" s="40"/>
      <c r="EI98" s="63"/>
      <c r="EJ98" s="40"/>
      <c r="EK98" s="63"/>
      <c r="EL98" s="40"/>
      <c r="EM98" s="63"/>
      <c r="EN98" s="40"/>
      <c r="EO98" s="63"/>
      <c r="EP98" s="40"/>
      <c r="EQ98" s="63"/>
      <c r="ER98" s="40"/>
      <c r="ES98" s="63"/>
      <c r="ET98" s="42"/>
      <c r="EU98" s="63"/>
      <c r="EV98" s="42"/>
      <c r="EW98" s="63"/>
      <c r="EX98" s="42"/>
      <c r="EY98" s="43"/>
      <c r="EZ98" s="42"/>
      <c r="FA98" s="43"/>
      <c r="FB98" s="42"/>
      <c r="FC98" s="43"/>
      <c r="FD98" s="42"/>
      <c r="FE98" s="43"/>
      <c r="FF98" s="42"/>
      <c r="FG98" s="43"/>
      <c r="FH98" s="42"/>
      <c r="FI98" s="41"/>
      <c r="FJ98" s="42"/>
      <c r="FK98" s="41"/>
      <c r="FL98" s="42"/>
    </row>
    <row r="99" spans="1:168" ht="14" customHeight="1" x14ac:dyDescent="0.15">
      <c r="A99" s="114">
        <v>6187</v>
      </c>
      <c r="B99" s="60" t="s">
        <v>130</v>
      </c>
      <c r="C99" s="128">
        <f t="shared" si="126"/>
        <v>180283.72</v>
      </c>
      <c r="D99" s="63">
        <v>37000</v>
      </c>
      <c r="E99" s="40">
        <f t="shared" si="173"/>
        <v>0.38069207968070429</v>
      </c>
      <c r="F99" s="63">
        <v>23480</v>
      </c>
      <c r="G99" s="40">
        <f t="shared" si="174"/>
        <v>0.26827978839717337</v>
      </c>
      <c r="H99" s="63">
        <v>33662.81</v>
      </c>
      <c r="I99" s="40">
        <f t="shared" si="175"/>
        <v>0.27445565946205963</v>
      </c>
      <c r="J99" s="63">
        <v>43320.91</v>
      </c>
      <c r="K99" s="40">
        <f t="shared" si="176"/>
        <v>0.23638288311761299</v>
      </c>
      <c r="L99" s="63">
        <v>24680</v>
      </c>
      <c r="M99" s="40">
        <f t="shared" si="177"/>
        <v>0.43398274830653533</v>
      </c>
      <c r="N99" s="63">
        <v>18140</v>
      </c>
      <c r="O99" s="40">
        <f t="shared" si="178"/>
        <v>0.18514226202814879</v>
      </c>
      <c r="P99" s="63">
        <v>16160</v>
      </c>
      <c r="Q99" s="40">
        <f t="shared" si="179"/>
        <v>0.13414462051848225</v>
      </c>
      <c r="R99" s="63">
        <v>19120</v>
      </c>
      <c r="S99" s="40">
        <f t="shared" si="180"/>
        <v>0.22868977860748257</v>
      </c>
      <c r="T99" s="63">
        <v>14860</v>
      </c>
      <c r="U99" s="40">
        <f t="shared" si="181"/>
        <v>0.30627568356569201</v>
      </c>
      <c r="V99" s="63">
        <v>23900</v>
      </c>
      <c r="W99" s="40">
        <f t="shared" si="182"/>
        <v>0.30202359600413936</v>
      </c>
      <c r="X99" s="63">
        <v>25440</v>
      </c>
      <c r="Y99" s="40">
        <f t="shared" ref="Y99" si="281">+X99/X$86</f>
        <v>0.40162493914056047</v>
      </c>
      <c r="Z99" s="63">
        <v>5980</v>
      </c>
      <c r="AA99" s="40">
        <f t="shared" ref="AA99:AC114" si="282">+Z99/Z$86</f>
        <v>0.10400642126600861</v>
      </c>
      <c r="AB99" s="63">
        <v>22280</v>
      </c>
      <c r="AC99" s="40">
        <f t="shared" si="282"/>
        <v>0.2898672907400151</v>
      </c>
      <c r="AD99" s="63">
        <v>27060</v>
      </c>
      <c r="AE99" s="40">
        <f>+AD99/AD$86</f>
        <v>0.2875079699525484</v>
      </c>
      <c r="AF99" s="63">
        <v>33420</v>
      </c>
      <c r="AG99" s="40">
        <f>+AF99/AF$86</f>
        <v>0.44319886672644065</v>
      </c>
      <c r="AH99" s="63">
        <v>35801.78</v>
      </c>
      <c r="AI99" s="40">
        <f>+AH99/AH$86</f>
        <v>0.26033896047167576</v>
      </c>
      <c r="AJ99" s="63">
        <v>30320</v>
      </c>
      <c r="AK99" s="40">
        <f>+AJ99/AJ$86</f>
        <v>0.49343577441913072</v>
      </c>
      <c r="AL99" s="63">
        <v>27080</v>
      </c>
      <c r="AM99" s="40">
        <f>+AL99/AL$86</f>
        <v>0.26268418812882816</v>
      </c>
      <c r="AN99" s="63">
        <v>35694.839999999997</v>
      </c>
      <c r="AO99" s="40">
        <f>+AN99/AN$86</f>
        <v>0.37490358228569221</v>
      </c>
      <c r="AP99" s="63"/>
      <c r="AQ99" s="40">
        <f>+AP99/AP$86</f>
        <v>0</v>
      </c>
      <c r="AR99" s="63">
        <v>14320</v>
      </c>
      <c r="AS99" s="40">
        <f>+AR99/AR$86</f>
        <v>0.19188557187997343</v>
      </c>
      <c r="AT99" s="63">
        <v>22300</v>
      </c>
      <c r="AU99" s="40">
        <f>+AT99/AT$86</f>
        <v>0.38614324113398668</v>
      </c>
      <c r="AV99" s="63">
        <v>20700</v>
      </c>
      <c r="AW99" s="40">
        <f>+AV99/AV$86</f>
        <v>0.18120249124538107</v>
      </c>
      <c r="AX99" s="63">
        <v>24554.84</v>
      </c>
      <c r="AY99" s="40">
        <f>+AX99/AX$86</f>
        <v>0.54676368565882172</v>
      </c>
      <c r="AZ99" s="63">
        <v>22280</v>
      </c>
      <c r="BA99" s="40">
        <f>+AZ99/AZ$86</f>
        <v>0.31982617992605528</v>
      </c>
      <c r="BB99" s="63">
        <v>27040</v>
      </c>
      <c r="BC99" s="40">
        <f>+BB99/BB$86</f>
        <v>0.2809790874248142</v>
      </c>
      <c r="BD99" s="63">
        <v>29480</v>
      </c>
      <c r="BE99" s="40">
        <f>+BD99/BD$86</f>
        <v>0.26321482624473247</v>
      </c>
      <c r="BF99" s="63">
        <v>41380</v>
      </c>
      <c r="BG99" s="40">
        <f>+BF99/BF$86</f>
        <v>0.22166833114334522</v>
      </c>
      <c r="BH99" s="63">
        <v>38240</v>
      </c>
      <c r="BI99" s="40">
        <f t="shared" si="279"/>
        <v>0.2692167917496881</v>
      </c>
      <c r="BJ99" s="63">
        <v>15140</v>
      </c>
      <c r="BK99" s="40">
        <f t="shared" si="280"/>
        <v>0.12980586050311171</v>
      </c>
      <c r="BL99" s="123">
        <f t="shared" si="116"/>
        <v>248465.16</v>
      </c>
      <c r="BM99" s="63">
        <v>17938.84</v>
      </c>
      <c r="BN99" s="40">
        <f t="shared" si="201"/>
        <v>0.1945492325978882</v>
      </c>
      <c r="BO99" s="63">
        <v>25243.78</v>
      </c>
      <c r="BP99" s="40">
        <f t="shared" si="202"/>
        <v>0.36936151434273229</v>
      </c>
      <c r="BQ99" s="63">
        <v>6360</v>
      </c>
      <c r="BR99" s="40">
        <f t="shared" si="203"/>
        <v>0.10081712597638849</v>
      </c>
      <c r="BS99" s="63">
        <v>15920</v>
      </c>
      <c r="BT99" s="40">
        <f t="shared" si="204"/>
        <v>0.18580704918331267</v>
      </c>
      <c r="BU99" s="63">
        <v>9560</v>
      </c>
      <c r="BV99" s="40">
        <f t="shared" si="205"/>
        <v>8.3415869380521132E-2</v>
      </c>
      <c r="BW99" s="63">
        <v>12740</v>
      </c>
      <c r="BX99" s="40">
        <f t="shared" si="206"/>
        <v>0.2246635821567739</v>
      </c>
      <c r="BY99" s="63">
        <v>34122.54</v>
      </c>
      <c r="BZ99" s="40">
        <f t="shared" si="207"/>
        <v>0.38505249899314908</v>
      </c>
      <c r="CA99" s="63">
        <v>15920</v>
      </c>
      <c r="CB99" s="40">
        <f t="shared" si="208"/>
        <v>0.22072068075138199</v>
      </c>
      <c r="CC99" s="63">
        <v>23100</v>
      </c>
      <c r="CD99" s="40">
        <f t="shared" si="209"/>
        <v>0.25989134066804448</v>
      </c>
      <c r="CE99" s="63">
        <v>33420</v>
      </c>
      <c r="CF99" s="40">
        <f t="shared" si="210"/>
        <v>0.2320757586384333</v>
      </c>
      <c r="CG99" s="63">
        <v>36600</v>
      </c>
      <c r="CH99" s="40">
        <f t="shared" si="211"/>
        <v>0.32292807888762398</v>
      </c>
      <c r="CI99" s="63">
        <v>17540</v>
      </c>
      <c r="CJ99" s="40">
        <f t="shared" si="212"/>
        <v>0.13468597779985003</v>
      </c>
      <c r="CK99" s="63">
        <v>19120</v>
      </c>
      <c r="CL99" s="40">
        <f t="shared" si="213"/>
        <v>0.19448374128128981</v>
      </c>
      <c r="CM99" s="63">
        <v>19080</v>
      </c>
      <c r="CN99" s="40">
        <f t="shared" si="273"/>
        <v>0.31855742239628976</v>
      </c>
      <c r="CO99" s="63">
        <v>15593.3</v>
      </c>
      <c r="CP99" s="40">
        <f t="shared" si="274"/>
        <v>0.27865351095239305</v>
      </c>
      <c r="CQ99" s="63">
        <v>19100</v>
      </c>
      <c r="CR99" s="40">
        <f t="shared" si="275"/>
        <v>0.31517605718052738</v>
      </c>
      <c r="CS99" s="63">
        <v>3180</v>
      </c>
      <c r="CT99" s="40">
        <f t="shared" si="276"/>
        <v>5.4874428154101887E-2</v>
      </c>
      <c r="CU99" s="63">
        <v>11160</v>
      </c>
      <c r="CV99" s="40">
        <f t="shared" si="277"/>
        <v>0.16844866028976793</v>
      </c>
      <c r="CW99" s="63">
        <v>14320</v>
      </c>
      <c r="CX99" s="40">
        <f t="shared" si="278"/>
        <v>0.15334537608542451</v>
      </c>
      <c r="CY99" s="63">
        <v>31420</v>
      </c>
      <c r="CZ99" s="40">
        <f t="shared" si="214"/>
        <v>0.43571812504194934</v>
      </c>
      <c r="DA99" s="63">
        <v>18320</v>
      </c>
      <c r="DB99" s="40">
        <f t="shared" si="215"/>
        <v>0.27285580687647271</v>
      </c>
      <c r="DC99" s="63">
        <v>25460</v>
      </c>
      <c r="DD99" s="40">
        <f t="shared" si="216"/>
        <v>0.19406551319390142</v>
      </c>
      <c r="DE99" s="63">
        <v>36620</v>
      </c>
      <c r="DF99" s="40">
        <f t="shared" si="217"/>
        <v>0.3577746572637</v>
      </c>
      <c r="DG99" s="63">
        <v>27060</v>
      </c>
      <c r="DH99" s="40">
        <f t="shared" si="218"/>
        <v>0.3282028492519195</v>
      </c>
      <c r="DI99" s="63">
        <v>7960</v>
      </c>
      <c r="DJ99" s="40">
        <f t="shared" si="219"/>
        <v>0.12831927382897781</v>
      </c>
      <c r="DK99" s="63">
        <v>22188</v>
      </c>
      <c r="DL99" s="40">
        <f t="shared" si="220"/>
        <v>0.28056754864789407</v>
      </c>
      <c r="DM99" s="63">
        <v>17500</v>
      </c>
      <c r="DN99" s="40">
        <f>+DM99/DM$86</f>
        <v>0.27713184064317392</v>
      </c>
      <c r="DO99" s="63">
        <v>9540</v>
      </c>
      <c r="DP99" s="40">
        <f>+DO99/DO$86</f>
        <v>0.17504054004960584</v>
      </c>
      <c r="DQ99" s="63">
        <v>7960</v>
      </c>
      <c r="DR99" s="40">
        <f>+DQ99/DQ$86</f>
        <v>0.11020566786642243</v>
      </c>
      <c r="DS99" s="63">
        <v>9180</v>
      </c>
      <c r="DT99" s="40">
        <f>+DS99/DS$86</f>
        <v>0.15692873708778216</v>
      </c>
      <c r="DU99" s="63">
        <v>7960</v>
      </c>
      <c r="DV99" s="40">
        <f>+DU99/DU$86</f>
        <v>9.5132729877903832E-2</v>
      </c>
      <c r="DW99" s="63">
        <v>26180</v>
      </c>
      <c r="DX99" s="40">
        <f>+DW99/DW$86</f>
        <v>0.37492230887984446</v>
      </c>
      <c r="DY99" s="63">
        <v>22260</v>
      </c>
      <c r="DZ99" s="40">
        <f>+DY99/DY$86</f>
        <v>0.39357674269098286</v>
      </c>
      <c r="EA99" s="63">
        <v>30220</v>
      </c>
      <c r="EB99" s="40">
        <f>+EA99/EA$86</f>
        <v>0.4608365204555297</v>
      </c>
      <c r="EC99" s="63">
        <v>33420</v>
      </c>
      <c r="ED99" s="40">
        <f>+EC99/EC$86</f>
        <v>0.54497236898771306</v>
      </c>
      <c r="EE99" s="63">
        <v>33440</v>
      </c>
      <c r="EF99" s="40">
        <f>+EE99/EE$86</f>
        <v>0.25278129345859612</v>
      </c>
      <c r="EG99" s="63">
        <v>25440</v>
      </c>
      <c r="EH99" s="40">
        <f>+EG99/EG$86</f>
        <v>0.44239208215554848</v>
      </c>
      <c r="EI99" s="63">
        <v>11140</v>
      </c>
      <c r="EJ99" s="40">
        <f>+EI99/EI$86</f>
        <v>0.22454688494612687</v>
      </c>
      <c r="EK99" s="63">
        <v>6360</v>
      </c>
      <c r="EL99" s="40">
        <f>+EK99/EK$86</f>
        <v>0.17184052550778062</v>
      </c>
      <c r="EM99" s="63">
        <v>12720</v>
      </c>
      <c r="EN99" s="40">
        <f>+EM99/EM$86</f>
        <v>0.33216050037159156</v>
      </c>
      <c r="EO99" s="63">
        <v>11400</v>
      </c>
      <c r="EP99" s="40">
        <f>+EO99/EO$86</f>
        <v>0.2811739258046137</v>
      </c>
      <c r="EQ99" s="63">
        <v>3180</v>
      </c>
      <c r="ER99" s="40">
        <f>+EQ99/EQ$86</f>
        <v>0.17457630933604459</v>
      </c>
      <c r="ES99" s="63">
        <v>12740</v>
      </c>
      <c r="ET99" s="42">
        <f>+ES99/ES$86</f>
        <v>0.1288966577622751</v>
      </c>
      <c r="EU99" s="63">
        <v>26948</v>
      </c>
      <c r="EV99" s="42">
        <f>+EU99/EU$86</f>
        <v>0.4374942366611988</v>
      </c>
      <c r="EW99" s="63">
        <v>23860</v>
      </c>
      <c r="EX99" s="42">
        <f>+EW99/EW$86</f>
        <v>0.45920406809384312</v>
      </c>
      <c r="EY99" s="43">
        <v>25440</v>
      </c>
      <c r="EZ99" s="42">
        <f>+EY99/EY$86</f>
        <v>0.31844865434789443</v>
      </c>
      <c r="FA99" s="43">
        <v>19100</v>
      </c>
      <c r="FB99" s="42">
        <f>+FA99/FA$86</f>
        <v>0.6018767841628887</v>
      </c>
      <c r="FC99" s="43">
        <v>31820</v>
      </c>
      <c r="FD99" s="42">
        <f>+FC99/FC$86</f>
        <v>0.35475739477407348</v>
      </c>
      <c r="FE99" s="43">
        <v>7155</v>
      </c>
      <c r="FF99" s="42">
        <f>+FE99/FE$86</f>
        <v>0.17684071285961936</v>
      </c>
      <c r="FG99" s="43">
        <v>19080</v>
      </c>
      <c r="FH99" s="42">
        <f>+FG99/FG$86</f>
        <v>0.33907588315672538</v>
      </c>
      <c r="FI99" s="41">
        <v>6360</v>
      </c>
      <c r="FJ99" s="42">
        <f>+FI99/FI$86</f>
        <v>0.1955124963533538</v>
      </c>
      <c r="FK99" s="41">
        <v>12720</v>
      </c>
      <c r="FL99" s="42">
        <f>+FK99/FK$86</f>
        <v>0.44060584689501042</v>
      </c>
    </row>
    <row r="100" spans="1:168" ht="14" customHeight="1" x14ac:dyDescent="0.15">
      <c r="A100" s="114">
        <v>6188</v>
      </c>
      <c r="B100" s="60" t="s">
        <v>128</v>
      </c>
      <c r="C100" s="128">
        <f t="shared" si="126"/>
        <v>0</v>
      </c>
      <c r="D100" s="63"/>
      <c r="E100" s="40">
        <f t="shared" si="173"/>
        <v>0</v>
      </c>
      <c r="F100" s="63"/>
      <c r="G100" s="40">
        <f t="shared" si="174"/>
        <v>0</v>
      </c>
      <c r="H100" s="63"/>
      <c r="I100" s="40">
        <f t="shared" si="175"/>
        <v>0</v>
      </c>
      <c r="J100" s="63"/>
      <c r="K100" s="40">
        <f t="shared" si="176"/>
        <v>0</v>
      </c>
      <c r="L100" s="63"/>
      <c r="M100" s="40">
        <f t="shared" si="177"/>
        <v>0</v>
      </c>
      <c r="N100" s="63"/>
      <c r="O100" s="40">
        <f t="shared" si="178"/>
        <v>0</v>
      </c>
      <c r="P100" s="63"/>
      <c r="Q100" s="40">
        <f t="shared" si="179"/>
        <v>0</v>
      </c>
      <c r="R100" s="63"/>
      <c r="S100" s="40">
        <f t="shared" si="180"/>
        <v>0</v>
      </c>
      <c r="T100" s="63"/>
      <c r="U100" s="40">
        <f t="shared" si="181"/>
        <v>0</v>
      </c>
      <c r="V100" s="63"/>
      <c r="W100" s="40">
        <f t="shared" si="182"/>
        <v>0</v>
      </c>
      <c r="X100" s="63"/>
      <c r="Y100" s="40">
        <f t="shared" ref="Y100" si="283">+X100/X$86</f>
        <v>0</v>
      </c>
      <c r="Z100" s="63"/>
      <c r="AA100" s="40">
        <f t="shared" si="282"/>
        <v>0</v>
      </c>
      <c r="AB100" s="63"/>
      <c r="AC100" s="40">
        <f t="shared" si="282"/>
        <v>0</v>
      </c>
      <c r="AD100" s="63"/>
      <c r="AE100" s="40">
        <f>+AD100/AD$86</f>
        <v>0</v>
      </c>
      <c r="AF100" s="63"/>
      <c r="AG100" s="40">
        <f>+AF100/AF$86</f>
        <v>0</v>
      </c>
      <c r="AH100" s="63"/>
      <c r="AI100" s="40">
        <f>+AH100/AH$86</f>
        <v>0</v>
      </c>
      <c r="AJ100" s="63"/>
      <c r="AK100" s="40">
        <f>+AJ100/AJ$86</f>
        <v>0</v>
      </c>
      <c r="AL100" s="63"/>
      <c r="AM100" s="40">
        <f>+AL100/AL$86</f>
        <v>0</v>
      </c>
      <c r="AN100" s="63"/>
      <c r="AO100" s="40">
        <f>+AN100/AN$86</f>
        <v>0</v>
      </c>
      <c r="AP100" s="63"/>
      <c r="AQ100" s="40">
        <f>+AP100/AP$86</f>
        <v>0</v>
      </c>
      <c r="AR100" s="63"/>
      <c r="AS100" s="40">
        <f>+AR100/AR$86</f>
        <v>0</v>
      </c>
      <c r="AT100" s="63"/>
      <c r="AU100" s="40">
        <f>+AT100/AT$86</f>
        <v>0</v>
      </c>
      <c r="AV100" s="63"/>
      <c r="AW100" s="40">
        <f>+AV100/AV$86</f>
        <v>0</v>
      </c>
      <c r="AX100" s="63"/>
      <c r="AY100" s="40">
        <f>+AX100/AX$86</f>
        <v>0</v>
      </c>
      <c r="AZ100" s="63"/>
      <c r="BA100" s="40">
        <f>+AZ100/AZ$86</f>
        <v>0</v>
      </c>
      <c r="BB100" s="63"/>
      <c r="BC100" s="40">
        <f>+BB100/BB$86</f>
        <v>0</v>
      </c>
      <c r="BD100" s="63"/>
      <c r="BE100" s="40">
        <f>+BD100/BD$86</f>
        <v>0</v>
      </c>
      <c r="BF100" s="63"/>
      <c r="BG100" s="40">
        <f>+BF100/BF$86</f>
        <v>0</v>
      </c>
      <c r="BH100" s="63"/>
      <c r="BI100" s="40">
        <f t="shared" si="279"/>
        <v>0</v>
      </c>
      <c r="BJ100" s="63"/>
      <c r="BK100" s="40">
        <f t="shared" si="280"/>
        <v>0</v>
      </c>
      <c r="BL100" s="123">
        <f t="shared" si="116"/>
        <v>100662</v>
      </c>
      <c r="BM100" s="63">
        <v>468</v>
      </c>
      <c r="BN100" s="40">
        <f t="shared" si="201"/>
        <v>5.0755255554880739E-3</v>
      </c>
      <c r="BO100" s="63">
        <v>2451</v>
      </c>
      <c r="BP100" s="40">
        <f t="shared" si="202"/>
        <v>3.5862500451756305E-2</v>
      </c>
      <c r="BQ100" s="63">
        <v>427.5</v>
      </c>
      <c r="BR100" s="40">
        <f t="shared" si="203"/>
        <v>6.7766228545449812E-3</v>
      </c>
      <c r="BS100" s="63">
        <v>4140</v>
      </c>
      <c r="BT100" s="40">
        <f t="shared" si="204"/>
        <v>4.8319169825308692E-2</v>
      </c>
      <c r="BU100" s="108">
        <f>823.5+1628</f>
        <v>2451.5</v>
      </c>
      <c r="BV100" s="40">
        <f t="shared" si="205"/>
        <v>2.1390586170120036E-2</v>
      </c>
      <c r="BW100" s="63">
        <f>1122+6700</f>
        <v>7822</v>
      </c>
      <c r="BX100" s="40">
        <f t="shared" si="206"/>
        <v>0.13793709102278537</v>
      </c>
      <c r="BY100" s="63">
        <f>2197.5+1200</f>
        <v>3397.5</v>
      </c>
      <c r="BZ100" s="40">
        <f t="shared" si="207"/>
        <v>3.8338759814750718E-2</v>
      </c>
      <c r="CA100" s="63">
        <v>3175.5</v>
      </c>
      <c r="CB100" s="40">
        <f t="shared" si="208"/>
        <v>4.4026289053141557E-2</v>
      </c>
      <c r="CC100" s="63">
        <f>240+20000</f>
        <v>20240</v>
      </c>
      <c r="CD100" s="40">
        <f t="shared" si="209"/>
        <v>0.22771431753771518</v>
      </c>
      <c r="CE100" s="63">
        <f>2581.5+36940</f>
        <v>39521.5</v>
      </c>
      <c r="CF100" s="40">
        <f t="shared" si="210"/>
        <v>0.27444590350176068</v>
      </c>
      <c r="CG100" s="63">
        <f>2304+4000+8188</f>
        <v>14492</v>
      </c>
      <c r="CH100" s="40">
        <f t="shared" si="211"/>
        <v>0.12786540216501219</v>
      </c>
      <c r="CI100" s="63">
        <f>55.5+2020</f>
        <v>2075.5</v>
      </c>
      <c r="CJ100" s="40">
        <f t="shared" si="212"/>
        <v>1.5937328786977695E-2</v>
      </c>
      <c r="CK100" s="63">
        <v>1881</v>
      </c>
      <c r="CL100" s="40">
        <f t="shared" si="213"/>
        <v>1.9133050070612247E-2</v>
      </c>
      <c r="CM100" s="63">
        <v>2205</v>
      </c>
      <c r="CN100" s="40">
        <f t="shared" si="273"/>
        <v>3.6814419097684431E-2</v>
      </c>
      <c r="CO100" s="63">
        <v>961.5</v>
      </c>
      <c r="CP100" s="40">
        <f t="shared" si="274"/>
        <v>1.7182081456826068E-2</v>
      </c>
      <c r="CQ100" s="63">
        <f>1032+1628</f>
        <v>2660</v>
      </c>
      <c r="CR100" s="40">
        <f t="shared" si="275"/>
        <v>4.3893628905769783E-2</v>
      </c>
      <c r="CS100" s="63">
        <v>682.5</v>
      </c>
      <c r="CT100" s="40">
        <f t="shared" si="276"/>
        <v>1.1777294721752998E-2</v>
      </c>
      <c r="CU100" s="63">
        <f>4933.5+4140</f>
        <v>9073.5</v>
      </c>
      <c r="CV100" s="40">
        <f t="shared" si="277"/>
        <v>0.13695510028129115</v>
      </c>
      <c r="CW100" s="63">
        <v>468</v>
      </c>
      <c r="CX100" s="40">
        <f t="shared" si="278"/>
        <v>5.011566760333706E-3</v>
      </c>
      <c r="CY100" s="63">
        <v>223.5</v>
      </c>
      <c r="CZ100" s="40">
        <f t="shared" si="214"/>
        <v>3.0993953197605245E-3</v>
      </c>
      <c r="DA100" s="63"/>
      <c r="DB100" s="40">
        <f t="shared" si="215"/>
        <v>0</v>
      </c>
      <c r="DC100" s="63">
        <v>342</v>
      </c>
      <c r="DD100" s="40">
        <f t="shared" si="216"/>
        <v>2.6068501772315116E-3</v>
      </c>
      <c r="DE100" s="63">
        <v>918</v>
      </c>
      <c r="DF100" s="40">
        <f t="shared" si="217"/>
        <v>8.968791244349442E-3</v>
      </c>
      <c r="DG100" s="63">
        <v>562</v>
      </c>
      <c r="DH100" s="40">
        <f t="shared" si="218"/>
        <v>6.816334119718357E-3</v>
      </c>
      <c r="DI100" s="63">
        <v>373.5</v>
      </c>
      <c r="DJ100" s="40">
        <f t="shared" si="219"/>
        <v>6.0210111526536707E-3</v>
      </c>
      <c r="DK100" s="63">
        <v>343.5</v>
      </c>
      <c r="DL100" s="40">
        <f t="shared" si="220"/>
        <v>4.3435619686565535E-3</v>
      </c>
      <c r="DM100" s="63"/>
      <c r="DN100" s="40"/>
      <c r="DO100" s="63"/>
      <c r="DP100" s="40"/>
      <c r="DQ100" s="63"/>
      <c r="DR100" s="40"/>
      <c r="DS100" s="63"/>
      <c r="DT100" s="40"/>
      <c r="DU100" s="63"/>
      <c r="DV100" s="40"/>
      <c r="DW100" s="63"/>
      <c r="DX100" s="40"/>
      <c r="DY100" s="63"/>
      <c r="DZ100" s="40"/>
      <c r="EA100" s="63"/>
      <c r="EB100" s="40"/>
      <c r="EC100" s="63"/>
      <c r="ED100" s="40"/>
      <c r="EE100" s="63"/>
      <c r="EF100" s="40"/>
      <c r="EG100" s="63"/>
      <c r="EH100" s="40"/>
      <c r="EI100" s="63"/>
      <c r="EJ100" s="40"/>
      <c r="EK100" s="63"/>
      <c r="EL100" s="40"/>
      <c r="EM100" s="63"/>
      <c r="EN100" s="40"/>
      <c r="EO100" s="63"/>
      <c r="EP100" s="40"/>
      <c r="EQ100" s="63"/>
      <c r="ER100" s="40"/>
      <c r="ES100" s="63"/>
      <c r="ET100" s="42"/>
      <c r="EU100" s="63"/>
      <c r="EV100" s="42"/>
      <c r="EW100" s="63"/>
      <c r="EX100" s="42"/>
      <c r="EY100" s="43"/>
      <c r="EZ100" s="42"/>
      <c r="FA100" s="43"/>
      <c r="FB100" s="42"/>
      <c r="FC100" s="43"/>
      <c r="FD100" s="42"/>
      <c r="FE100" s="43"/>
      <c r="FF100" s="42"/>
      <c r="FG100" s="43"/>
      <c r="FH100" s="42"/>
      <c r="FI100" s="41"/>
      <c r="FJ100" s="42"/>
      <c r="FK100" s="41"/>
      <c r="FL100" s="42"/>
    </row>
    <row r="101" spans="1:168" ht="14" customHeight="1" x14ac:dyDescent="0.15">
      <c r="A101" s="114">
        <v>6189</v>
      </c>
      <c r="B101" s="60" t="s">
        <v>114</v>
      </c>
      <c r="C101" s="128">
        <f t="shared" si="126"/>
        <v>28972.939999999995</v>
      </c>
      <c r="D101" s="63">
        <v>3076.92</v>
      </c>
      <c r="E101" s="40">
        <f t="shared" si="173"/>
        <v>3.1658353346247371E-2</v>
      </c>
      <c r="F101" s="63">
        <v>2076.92</v>
      </c>
      <c r="G101" s="40">
        <f t="shared" si="174"/>
        <v>2.3730649834661725E-2</v>
      </c>
      <c r="H101" s="63">
        <v>3951.92</v>
      </c>
      <c r="I101" s="40">
        <f t="shared" si="175"/>
        <v>3.2220328895338886E-2</v>
      </c>
      <c r="J101" s="63">
        <v>3293.36</v>
      </c>
      <c r="K101" s="40">
        <f t="shared" si="176"/>
        <v>1.7970396557787496E-2</v>
      </c>
      <c r="L101" s="63">
        <v>6408.32</v>
      </c>
      <c r="M101" s="40">
        <f t="shared" si="177"/>
        <v>0.11268639893143179</v>
      </c>
      <c r="N101" s="63">
        <v>10165.5</v>
      </c>
      <c r="O101" s="40">
        <f t="shared" si="178"/>
        <v>0.10375213145794633</v>
      </c>
      <c r="P101" s="63">
        <v>2857.48</v>
      </c>
      <c r="Q101" s="40">
        <f t="shared" si="179"/>
        <v>2.3720022910838651E-2</v>
      </c>
      <c r="R101" s="63">
        <v>5306.04</v>
      </c>
      <c r="S101" s="40">
        <f t="shared" si="180"/>
        <v>6.3464284146571487E-2</v>
      </c>
      <c r="T101" s="63">
        <v>6057.94</v>
      </c>
      <c r="U101" s="40">
        <f t="shared" si="181"/>
        <v>0.12485866181022531</v>
      </c>
      <c r="V101" s="63">
        <v>5149.58</v>
      </c>
      <c r="W101" s="40">
        <f t="shared" si="182"/>
        <v>6.507509077451866E-2</v>
      </c>
      <c r="X101" s="63">
        <v>3672.06</v>
      </c>
      <c r="Y101" s="40">
        <f t="shared" ref="Y101" si="284">+X101/X$86</f>
        <v>5.7971339387597735E-2</v>
      </c>
      <c r="Z101" s="63">
        <v>5351.92</v>
      </c>
      <c r="AA101" s="40">
        <f t="shared" si="282"/>
        <v>9.3082616405012836E-2</v>
      </c>
      <c r="AB101" s="63">
        <v>5685.52</v>
      </c>
      <c r="AC101" s="40">
        <f t="shared" si="282"/>
        <v>7.3969761169127943E-2</v>
      </c>
      <c r="AD101" s="63">
        <v>4376.92</v>
      </c>
      <c r="AE101" s="40">
        <f>+AD101/AD$86</f>
        <v>4.6504042270683971E-2</v>
      </c>
      <c r="AF101" s="63">
        <v>3707.46</v>
      </c>
      <c r="AG101" s="40">
        <f>+AF101/AF$86</f>
        <v>4.9166429396577192E-2</v>
      </c>
      <c r="AH101" s="63">
        <v>5045.9799999999996</v>
      </c>
      <c r="AI101" s="40">
        <f>+AH101/AH$86</f>
        <v>3.6692733930013162E-2</v>
      </c>
      <c r="AJ101" s="63">
        <v>3505.66</v>
      </c>
      <c r="AK101" s="40">
        <f>+AJ101/AJ$86</f>
        <v>5.7052046733185022E-2</v>
      </c>
      <c r="AL101" s="63">
        <v>6011.62</v>
      </c>
      <c r="AM101" s="40">
        <f>+AL101/AL$86</f>
        <v>5.831453172226831E-2</v>
      </c>
      <c r="AN101" s="63">
        <v>3094.07</v>
      </c>
      <c r="AO101" s="40">
        <f>+AN101/AN$86</f>
        <v>3.2497075959513809E-2</v>
      </c>
      <c r="AP101" s="63">
        <v>4314.1099999999997</v>
      </c>
      <c r="AQ101" s="40">
        <f>+AP101/AP$86</f>
        <v>6.190411277338851E-2</v>
      </c>
      <c r="AR101" s="63">
        <v>2542.3200000000002</v>
      </c>
      <c r="AS101" s="40">
        <f>+AR101/AR$86</f>
        <v>3.4066656920523332E-2</v>
      </c>
      <c r="AT101" s="63"/>
      <c r="AU101" s="40">
        <f>+AT101/AT$86</f>
        <v>0</v>
      </c>
      <c r="AV101" s="63">
        <v>600</v>
      </c>
      <c r="AW101" s="40">
        <f>+AV101/AV$86</f>
        <v>5.2522461230545235E-3</v>
      </c>
      <c r="AX101" s="63">
        <v>4419.04</v>
      </c>
      <c r="AY101" s="40">
        <f>+AX101/AX$86</f>
        <v>9.8398955052191719E-2</v>
      </c>
      <c r="AZ101" s="63">
        <v>7238.58</v>
      </c>
      <c r="BA101" s="40">
        <f>+AZ101/AZ$86</f>
        <v>0.10390876972572465</v>
      </c>
      <c r="BB101" s="63">
        <v>2076.91</v>
      </c>
      <c r="BC101" s="40">
        <f>+BB101/BB$86</f>
        <v>2.1581667028974513E-2</v>
      </c>
      <c r="BD101" s="63">
        <v>8559.5499999999993</v>
      </c>
      <c r="BE101" s="40">
        <f>+BD101/BD$86</f>
        <v>7.6424710515030511E-2</v>
      </c>
      <c r="BF101" s="63">
        <v>4219.24</v>
      </c>
      <c r="BG101" s="40">
        <f>+BF101/BF$86</f>
        <v>2.2602027295631894E-2</v>
      </c>
      <c r="BH101" s="63">
        <v>4419.24</v>
      </c>
      <c r="BI101" s="40">
        <f t="shared" si="279"/>
        <v>3.1112280721022265E-2</v>
      </c>
      <c r="BJ101" s="63">
        <v>2653.86</v>
      </c>
      <c r="BK101" s="40">
        <f t="shared" si="280"/>
        <v>2.2753406932284552E-2</v>
      </c>
      <c r="BL101" s="123">
        <f t="shared" si="116"/>
        <v>61935.139999999992</v>
      </c>
      <c r="BM101" s="63">
        <v>10363.57</v>
      </c>
      <c r="BN101" s="40">
        <f t="shared" si="201"/>
        <v>0.11239436833566141</v>
      </c>
      <c r="BO101" s="63">
        <v>5248.24</v>
      </c>
      <c r="BP101" s="40">
        <f t="shared" si="202"/>
        <v>7.6791109494461648E-2</v>
      </c>
      <c r="BQ101" s="63">
        <v>4369.24</v>
      </c>
      <c r="BR101" s="40">
        <f t="shared" si="203"/>
        <v>6.9260097405829502E-2</v>
      </c>
      <c r="BS101" s="63">
        <v>7831.28</v>
      </c>
      <c r="BT101" s="40">
        <f t="shared" si="204"/>
        <v>9.1401195234189242E-2</v>
      </c>
      <c r="BU101" s="63">
        <v>5081.74</v>
      </c>
      <c r="BV101" s="40">
        <f t="shared" si="205"/>
        <v>4.4340769881356636E-2</v>
      </c>
      <c r="BW101" s="63">
        <v>4855.88</v>
      </c>
      <c r="BX101" s="40">
        <f t="shared" si="206"/>
        <v>8.5631035739673095E-2</v>
      </c>
      <c r="BY101" s="63">
        <v>4770.5</v>
      </c>
      <c r="BZ101" s="40">
        <f t="shared" si="207"/>
        <v>5.3832245385215097E-2</v>
      </c>
      <c r="CA101" s="63">
        <v>4937.9399999999996</v>
      </c>
      <c r="CB101" s="40">
        <f t="shared" si="208"/>
        <v>6.8461399391298944E-2</v>
      </c>
      <c r="CC101" s="63">
        <v>2467.09</v>
      </c>
      <c r="CD101" s="40">
        <f t="shared" si="209"/>
        <v>2.7756507690421036E-2</v>
      </c>
      <c r="CE101" s="63">
        <v>2014.45</v>
      </c>
      <c r="CF101" s="40">
        <f t="shared" si="210"/>
        <v>1.3988779532890246E-2</v>
      </c>
      <c r="CG101" s="63">
        <v>6141.28</v>
      </c>
      <c r="CH101" s="40">
        <f t="shared" si="211"/>
        <v>5.4185567003032439E-2</v>
      </c>
      <c r="CI101" s="63">
        <v>3853.93</v>
      </c>
      <c r="CJ101" s="40">
        <f t="shared" si="212"/>
        <v>2.9593519408333869E-2</v>
      </c>
      <c r="CK101" s="63">
        <v>4076.95</v>
      </c>
      <c r="CL101" s="40">
        <f t="shared" si="213"/>
        <v>4.1469690848156618E-2</v>
      </c>
      <c r="CM101" s="63">
        <v>3650</v>
      </c>
      <c r="CN101" s="40">
        <f t="shared" si="273"/>
        <v>6.0939968120883523E-2</v>
      </c>
      <c r="CO101" s="63">
        <v>4559.68</v>
      </c>
      <c r="CP101" s="40">
        <f t="shared" si="274"/>
        <v>8.1481844177910226E-2</v>
      </c>
      <c r="CQ101" s="63">
        <v>5319.92</v>
      </c>
      <c r="CR101" s="40">
        <f t="shared" si="275"/>
        <v>8.778593770239955E-2</v>
      </c>
      <c r="CS101" s="63">
        <v>1958.85</v>
      </c>
      <c r="CT101" s="40">
        <f t="shared" si="276"/>
        <v>3.3802130059642284E-2</v>
      </c>
      <c r="CU101" s="63">
        <v>2899.76</v>
      </c>
      <c r="CV101" s="40">
        <f t="shared" si="277"/>
        <v>4.376887877794422E-2</v>
      </c>
      <c r="CW101" s="63">
        <v>6873.63</v>
      </c>
      <c r="CX101" s="40">
        <f t="shared" si="278"/>
        <v>7.3606101775283275E-2</v>
      </c>
      <c r="CY101" s="63">
        <v>4238.8599999999997</v>
      </c>
      <c r="CZ101" s="40">
        <f t="shared" si="214"/>
        <v>5.8782563065414295E-2</v>
      </c>
      <c r="DA101" s="63">
        <v>3699.64</v>
      </c>
      <c r="DB101" s="40">
        <f t="shared" si="215"/>
        <v>5.5101979113126281E-2</v>
      </c>
      <c r="DC101" s="63">
        <v>7323.05</v>
      </c>
      <c r="DD101" s="40">
        <f t="shared" si="216"/>
        <v>5.5818988860746259E-2</v>
      </c>
      <c r="DE101" s="63">
        <v>3496.12</v>
      </c>
      <c r="DF101" s="40">
        <f t="shared" si="217"/>
        <v>3.4156830550321322E-2</v>
      </c>
      <c r="DG101" s="63">
        <v>3877.15</v>
      </c>
      <c r="DH101" s="40">
        <f t="shared" si="218"/>
        <v>4.702482176559792E-2</v>
      </c>
      <c r="DI101" s="63">
        <v>5000</v>
      </c>
      <c r="DJ101" s="40">
        <f t="shared" si="219"/>
        <v>8.0602558937800134E-2</v>
      </c>
      <c r="DK101" s="63">
        <v>3600</v>
      </c>
      <c r="DL101" s="40">
        <f t="shared" si="220"/>
        <v>4.5522046833081781E-2</v>
      </c>
      <c r="DM101" s="63">
        <v>4872.6499999999996</v>
      </c>
      <c r="DN101" s="40">
        <f>+DM101/DM$86</f>
        <v>7.7163797903426368E-2</v>
      </c>
      <c r="DO101" s="63">
        <v>2924.9</v>
      </c>
      <c r="DP101" s="40">
        <f>+DO101/DO$86</f>
        <v>5.3666255303049491E-2</v>
      </c>
      <c r="DQ101" s="63">
        <v>2600</v>
      </c>
      <c r="DR101" s="40">
        <f>+DQ101/DQ$86</f>
        <v>3.5996826187524915E-2</v>
      </c>
      <c r="DS101" s="63">
        <v>1000</v>
      </c>
      <c r="DT101" s="40">
        <f>+DS101/DS$86</f>
        <v>1.7094633669693046E-2</v>
      </c>
      <c r="DU101" s="63">
        <v>2400</v>
      </c>
      <c r="DV101" s="40">
        <f>+DU101/DU$86</f>
        <v>2.8683235139066482E-2</v>
      </c>
      <c r="DW101" s="63"/>
      <c r="DX101" s="40"/>
      <c r="DY101" s="63"/>
      <c r="DZ101" s="40"/>
      <c r="EA101" s="63"/>
      <c r="EB101" s="40"/>
      <c r="EC101" s="63"/>
      <c r="ED101" s="40"/>
      <c r="EE101" s="63"/>
      <c r="EF101" s="40"/>
      <c r="EG101" s="63"/>
      <c r="EH101" s="40"/>
      <c r="EI101" s="63"/>
      <c r="EJ101" s="40"/>
      <c r="EK101" s="63"/>
      <c r="EL101" s="40"/>
      <c r="EM101" s="63"/>
      <c r="EN101" s="40"/>
      <c r="EO101" s="63"/>
      <c r="EP101" s="40"/>
      <c r="EQ101" s="63"/>
      <c r="ER101" s="40"/>
      <c r="ES101" s="63"/>
      <c r="ET101" s="42"/>
      <c r="EU101" s="63"/>
      <c r="EV101" s="42"/>
      <c r="EW101" s="63"/>
      <c r="EX101" s="42"/>
      <c r="EY101" s="43"/>
      <c r="EZ101" s="42"/>
      <c r="FA101" s="43"/>
      <c r="FB101" s="42"/>
      <c r="FC101" s="43"/>
      <c r="FD101" s="42"/>
      <c r="FE101" s="43"/>
      <c r="FF101" s="42"/>
      <c r="FG101" s="43"/>
      <c r="FH101" s="42"/>
      <c r="FI101" s="41"/>
      <c r="FJ101" s="42"/>
      <c r="FK101" s="41"/>
      <c r="FL101" s="42"/>
    </row>
    <row r="102" spans="1:168" ht="14" customHeight="1" x14ac:dyDescent="0.15">
      <c r="A102" s="114">
        <v>6190</v>
      </c>
      <c r="B102" s="60" t="s">
        <v>127</v>
      </c>
      <c r="C102" s="128">
        <f t="shared" si="126"/>
        <v>6734.25</v>
      </c>
      <c r="D102" s="63">
        <v>5499.25</v>
      </c>
      <c r="E102" s="40">
        <f t="shared" si="173"/>
        <v>5.6581646464435489E-2</v>
      </c>
      <c r="F102" s="63">
        <v>1235</v>
      </c>
      <c r="G102" s="40">
        <f t="shared" si="174"/>
        <v>1.4110968427193744E-2</v>
      </c>
      <c r="H102" s="63"/>
      <c r="I102" s="40">
        <f t="shared" si="175"/>
        <v>0</v>
      </c>
      <c r="J102" s="63"/>
      <c r="K102" s="40">
        <f t="shared" si="176"/>
        <v>0</v>
      </c>
      <c r="L102" s="63"/>
      <c r="M102" s="40">
        <f t="shared" si="177"/>
        <v>0</v>
      </c>
      <c r="N102" s="63"/>
      <c r="O102" s="40">
        <f t="shared" si="178"/>
        <v>0</v>
      </c>
      <c r="P102" s="63"/>
      <c r="Q102" s="40">
        <f t="shared" si="179"/>
        <v>0</v>
      </c>
      <c r="R102" s="63"/>
      <c r="S102" s="40">
        <f t="shared" si="180"/>
        <v>0</v>
      </c>
      <c r="T102" s="63"/>
      <c r="U102" s="40">
        <f t="shared" si="181"/>
        <v>0</v>
      </c>
      <c r="V102" s="63"/>
      <c r="W102" s="40">
        <f t="shared" si="182"/>
        <v>0</v>
      </c>
      <c r="X102" s="63"/>
      <c r="Y102" s="40">
        <f t="shared" ref="Y102" si="285">+X102/X$86</f>
        <v>0</v>
      </c>
      <c r="Z102" s="63">
        <v>1235</v>
      </c>
      <c r="AA102" s="40">
        <f t="shared" si="282"/>
        <v>2.1479587000588732E-2</v>
      </c>
      <c r="AB102" s="63">
        <v>5202.5</v>
      </c>
      <c r="AC102" s="40">
        <f t="shared" si="282"/>
        <v>6.7685573611980632E-2</v>
      </c>
      <c r="AD102" s="63"/>
      <c r="AE102" s="40">
        <f>+AD102/AD$86</f>
        <v>0</v>
      </c>
      <c r="AF102" s="63"/>
      <c r="AG102" s="40">
        <f>+AF102/AF$86</f>
        <v>0</v>
      </c>
      <c r="AH102" s="63"/>
      <c r="AI102" s="40">
        <f>+AH102/AH$86</f>
        <v>0</v>
      </c>
      <c r="AJ102" s="63"/>
      <c r="AK102" s="40">
        <f>+AJ102/AJ$86</f>
        <v>0</v>
      </c>
      <c r="AL102" s="63"/>
      <c r="AM102" s="40">
        <f>+AL102/AL$86</f>
        <v>0</v>
      </c>
      <c r="AN102" s="63"/>
      <c r="AO102" s="40">
        <f>+AN102/AN$86</f>
        <v>0</v>
      </c>
      <c r="AP102" s="63"/>
      <c r="AQ102" s="40">
        <f>+AP102/AP$86</f>
        <v>0</v>
      </c>
      <c r="AR102" s="63"/>
      <c r="AS102" s="40">
        <f>+AR102/AR$86</f>
        <v>0</v>
      </c>
      <c r="AT102" s="63"/>
      <c r="AU102" s="40">
        <f>+AT102/AT$86</f>
        <v>0</v>
      </c>
      <c r="AV102" s="63"/>
      <c r="AW102" s="40">
        <f>+AV102/AV$86</f>
        <v>0</v>
      </c>
      <c r="AX102" s="63">
        <v>6321.15</v>
      </c>
      <c r="AY102" s="40">
        <f>+AX102/AX$86</f>
        <v>0.14075332079550348</v>
      </c>
      <c r="AZ102" s="63"/>
      <c r="BA102" s="40">
        <f>+AZ102/AZ$86</f>
        <v>0</v>
      </c>
      <c r="BB102" s="63"/>
      <c r="BC102" s="40">
        <f>+BB102/BB$86</f>
        <v>0</v>
      </c>
      <c r="BD102" s="63"/>
      <c r="BE102" s="40">
        <f>+BD102/BD$86</f>
        <v>0</v>
      </c>
      <c r="BF102" s="63"/>
      <c r="BG102" s="40">
        <f>+BF102/BF$86</f>
        <v>0</v>
      </c>
      <c r="BH102" s="63"/>
      <c r="BI102" s="40">
        <f t="shared" si="279"/>
        <v>0</v>
      </c>
      <c r="BJ102" s="63"/>
      <c r="BK102" s="40">
        <f t="shared" si="280"/>
        <v>0</v>
      </c>
      <c r="BL102" s="123">
        <f t="shared" si="116"/>
        <v>5941.9</v>
      </c>
      <c r="BM102" s="63"/>
      <c r="BN102" s="40">
        <f t="shared" si="201"/>
        <v>0</v>
      </c>
      <c r="BO102" s="63"/>
      <c r="BP102" s="40">
        <f t="shared" si="202"/>
        <v>0</v>
      </c>
      <c r="BQ102" s="63"/>
      <c r="BR102" s="40">
        <f t="shared" si="203"/>
        <v>0</v>
      </c>
      <c r="BS102" s="63"/>
      <c r="BT102" s="40">
        <f t="shared" si="204"/>
        <v>0</v>
      </c>
      <c r="BU102" s="63"/>
      <c r="BV102" s="40">
        <f t="shared" si="205"/>
        <v>0</v>
      </c>
      <c r="BW102" s="63"/>
      <c r="BX102" s="40">
        <f t="shared" si="206"/>
        <v>0</v>
      </c>
      <c r="BY102" s="63">
        <v>5941.9</v>
      </c>
      <c r="BZ102" s="40">
        <f t="shared" si="207"/>
        <v>6.7050795273956521E-2</v>
      </c>
      <c r="CA102" s="63"/>
      <c r="CB102" s="40">
        <f t="shared" si="208"/>
        <v>0</v>
      </c>
      <c r="CC102" s="63"/>
      <c r="CD102" s="40">
        <f t="shared" si="209"/>
        <v>0</v>
      </c>
      <c r="CE102" s="63"/>
      <c r="CF102" s="40">
        <f t="shared" si="210"/>
        <v>0</v>
      </c>
      <c r="CG102" s="63"/>
      <c r="CH102" s="40">
        <f t="shared" si="211"/>
        <v>0</v>
      </c>
      <c r="CI102" s="63"/>
      <c r="CJ102" s="40">
        <f t="shared" si="212"/>
        <v>0</v>
      </c>
      <c r="CK102" s="63"/>
      <c r="CL102" s="40">
        <f t="shared" si="213"/>
        <v>0</v>
      </c>
      <c r="CM102" s="63"/>
      <c r="CN102" s="40">
        <f t="shared" si="273"/>
        <v>0</v>
      </c>
      <c r="CO102" s="63"/>
      <c r="CP102" s="40">
        <f t="shared" si="274"/>
        <v>0</v>
      </c>
      <c r="CQ102" s="63"/>
      <c r="CR102" s="40">
        <f t="shared" si="275"/>
        <v>0</v>
      </c>
      <c r="CS102" s="63">
        <v>1103</v>
      </c>
      <c r="CT102" s="40">
        <f t="shared" si="276"/>
        <v>1.9033488759111438E-2</v>
      </c>
      <c r="CU102" s="63"/>
      <c r="CV102" s="40">
        <f t="shared" si="277"/>
        <v>0</v>
      </c>
      <c r="CW102" s="63">
        <v>4750.8999999999996</v>
      </c>
      <c r="CX102" s="40">
        <f t="shared" si="278"/>
        <v>5.0874898550575642E-2</v>
      </c>
      <c r="CY102" s="63"/>
      <c r="CZ102" s="40"/>
      <c r="DA102" s="63"/>
      <c r="DB102" s="40"/>
      <c r="DC102" s="63"/>
      <c r="DD102" s="40"/>
      <c r="DE102" s="63"/>
      <c r="DF102" s="40"/>
      <c r="DG102" s="63"/>
      <c r="DH102" s="40"/>
      <c r="DI102" s="63"/>
      <c r="DJ102" s="40"/>
      <c r="DK102" s="63"/>
      <c r="DL102" s="40"/>
      <c r="DM102" s="63"/>
      <c r="DN102" s="40"/>
      <c r="DO102" s="63"/>
      <c r="DP102" s="40"/>
      <c r="DQ102" s="63"/>
      <c r="DR102" s="40"/>
      <c r="DS102" s="63"/>
      <c r="DT102" s="40"/>
      <c r="DU102" s="63"/>
      <c r="DV102" s="40"/>
      <c r="DW102" s="63"/>
      <c r="DX102" s="40"/>
      <c r="DY102" s="63"/>
      <c r="DZ102" s="40"/>
      <c r="EA102" s="63"/>
      <c r="EB102" s="40"/>
      <c r="EC102" s="63"/>
      <c r="ED102" s="40"/>
      <c r="EE102" s="63"/>
      <c r="EF102" s="40"/>
      <c r="EG102" s="63"/>
      <c r="EH102" s="40"/>
      <c r="EI102" s="63"/>
      <c r="EJ102" s="40"/>
      <c r="EK102" s="63"/>
      <c r="EL102" s="40"/>
      <c r="EM102" s="63"/>
      <c r="EN102" s="40"/>
      <c r="EO102" s="63"/>
      <c r="EP102" s="40"/>
      <c r="EQ102" s="63"/>
      <c r="ER102" s="40"/>
      <c r="ES102" s="63"/>
      <c r="ET102" s="42"/>
      <c r="EU102" s="63"/>
      <c r="EV102" s="42"/>
      <c r="EW102" s="63"/>
      <c r="EX102" s="42"/>
      <c r="EY102" s="43"/>
      <c r="EZ102" s="42"/>
      <c r="FA102" s="43"/>
      <c r="FB102" s="42"/>
      <c r="FC102" s="43"/>
      <c r="FD102" s="42"/>
      <c r="FE102" s="43"/>
      <c r="FF102" s="42"/>
      <c r="FG102" s="43"/>
      <c r="FH102" s="42"/>
      <c r="FI102" s="41"/>
      <c r="FJ102" s="42"/>
      <c r="FK102" s="41"/>
      <c r="FL102" s="42"/>
    </row>
    <row r="103" spans="1:168" ht="14" customHeight="1" x14ac:dyDescent="0.15">
      <c r="A103" s="114">
        <v>6200</v>
      </c>
      <c r="B103" s="60" t="s">
        <v>156</v>
      </c>
      <c r="C103" s="128">
        <f t="shared" si="126"/>
        <v>0</v>
      </c>
      <c r="D103" s="109"/>
      <c r="E103" s="40">
        <f t="shared" si="173"/>
        <v>0</v>
      </c>
      <c r="F103" s="109"/>
      <c r="G103" s="40">
        <f t="shared" si="174"/>
        <v>0</v>
      </c>
      <c r="H103" s="109"/>
      <c r="I103" s="40">
        <f t="shared" si="175"/>
        <v>0</v>
      </c>
      <c r="J103" s="109"/>
      <c r="K103" s="40">
        <f t="shared" si="176"/>
        <v>0</v>
      </c>
      <c r="L103" s="109"/>
      <c r="M103" s="40">
        <f t="shared" si="177"/>
        <v>0</v>
      </c>
      <c r="N103" s="109"/>
      <c r="O103" s="40">
        <f t="shared" si="178"/>
        <v>0</v>
      </c>
      <c r="P103" s="109"/>
      <c r="Q103" s="40">
        <f t="shared" si="179"/>
        <v>0</v>
      </c>
      <c r="R103" s="109"/>
      <c r="S103" s="40">
        <f t="shared" si="180"/>
        <v>0</v>
      </c>
      <c r="T103" s="109"/>
      <c r="U103" s="40">
        <f t="shared" si="181"/>
        <v>0</v>
      </c>
      <c r="V103" s="109"/>
      <c r="W103" s="40">
        <f t="shared" si="182"/>
        <v>0</v>
      </c>
      <c r="X103" s="109"/>
      <c r="Y103" s="40">
        <f t="shared" ref="Y103" si="286">+X103/X$86</f>
        <v>0</v>
      </c>
      <c r="Z103" s="109"/>
      <c r="AA103" s="40">
        <f t="shared" si="282"/>
        <v>0</v>
      </c>
      <c r="AB103" s="109">
        <v>54.59</v>
      </c>
      <c r="AC103" s="40">
        <f t="shared" si="282"/>
        <v>7.1022690311927403E-4</v>
      </c>
      <c r="AD103" s="63"/>
      <c r="AE103" s="40"/>
      <c r="AF103" s="63"/>
      <c r="AG103" s="40"/>
      <c r="AH103" s="63"/>
      <c r="AI103" s="40"/>
      <c r="AJ103" s="63"/>
      <c r="AK103" s="40"/>
      <c r="AL103" s="63"/>
      <c r="AM103" s="40"/>
      <c r="AN103" s="63"/>
      <c r="AO103" s="40"/>
      <c r="AP103" s="63"/>
      <c r="AQ103" s="40"/>
      <c r="AR103" s="63"/>
      <c r="AS103" s="40"/>
      <c r="AT103" s="63"/>
      <c r="AU103" s="40"/>
      <c r="AV103" s="63"/>
      <c r="AW103" s="40"/>
      <c r="AX103" s="63"/>
      <c r="AY103" s="40"/>
      <c r="AZ103" s="63"/>
      <c r="BA103" s="40"/>
      <c r="BB103" s="63"/>
      <c r="BC103" s="40"/>
      <c r="BD103" s="63"/>
      <c r="BE103" s="40"/>
      <c r="BF103" s="63"/>
      <c r="BG103" s="40"/>
      <c r="BH103" s="63"/>
      <c r="BI103" s="40"/>
      <c r="BJ103" s="63"/>
      <c r="BK103" s="40"/>
      <c r="BL103" s="123"/>
      <c r="BM103" s="63"/>
      <c r="BN103" s="40"/>
      <c r="BO103" s="63"/>
      <c r="BP103" s="40"/>
      <c r="BQ103" s="63"/>
      <c r="BR103" s="40"/>
      <c r="BS103" s="63"/>
      <c r="BT103" s="40"/>
      <c r="BU103" s="63"/>
      <c r="BV103" s="40"/>
      <c r="BW103" s="63"/>
      <c r="BX103" s="40"/>
      <c r="BY103" s="63"/>
      <c r="BZ103" s="40"/>
      <c r="CA103" s="63"/>
      <c r="CB103" s="40"/>
      <c r="CC103" s="63"/>
      <c r="CD103" s="40"/>
      <c r="CE103" s="63"/>
      <c r="CF103" s="40"/>
      <c r="CG103" s="63"/>
      <c r="CH103" s="40"/>
      <c r="CI103" s="63"/>
      <c r="CJ103" s="40"/>
      <c r="CK103" s="63"/>
      <c r="CL103" s="40"/>
      <c r="CM103" s="63"/>
      <c r="CN103" s="40"/>
      <c r="CO103" s="63"/>
      <c r="CP103" s="40"/>
      <c r="CQ103" s="63"/>
      <c r="CR103" s="40"/>
      <c r="CS103" s="63"/>
      <c r="CT103" s="40"/>
      <c r="CU103" s="63"/>
      <c r="CV103" s="40"/>
      <c r="CW103" s="63"/>
      <c r="CX103" s="40"/>
      <c r="CY103" s="63"/>
      <c r="CZ103" s="40"/>
      <c r="DA103" s="63"/>
      <c r="DB103" s="40"/>
      <c r="DC103" s="63"/>
      <c r="DD103" s="40"/>
      <c r="DE103" s="63"/>
      <c r="DF103" s="40"/>
      <c r="DG103" s="63"/>
      <c r="DH103" s="40"/>
      <c r="DI103" s="63"/>
      <c r="DJ103" s="40"/>
      <c r="DK103" s="63"/>
      <c r="DL103" s="40"/>
      <c r="DM103" s="63"/>
      <c r="DN103" s="40"/>
      <c r="DO103" s="63"/>
      <c r="DP103" s="40"/>
      <c r="DQ103" s="63"/>
      <c r="DR103" s="40"/>
      <c r="DS103" s="63"/>
      <c r="DT103" s="40"/>
      <c r="DU103" s="63"/>
      <c r="DV103" s="40"/>
      <c r="DW103" s="63"/>
      <c r="DX103" s="40"/>
      <c r="DY103" s="63"/>
      <c r="DZ103" s="40"/>
      <c r="EA103" s="63"/>
      <c r="EB103" s="40"/>
      <c r="EC103" s="63"/>
      <c r="ED103" s="40"/>
      <c r="EE103" s="63"/>
      <c r="EF103" s="40"/>
      <c r="EG103" s="63"/>
      <c r="EH103" s="40"/>
      <c r="EI103" s="63"/>
      <c r="EJ103" s="40"/>
      <c r="EK103" s="63"/>
      <c r="EL103" s="40"/>
      <c r="EM103" s="63"/>
      <c r="EN103" s="40"/>
      <c r="EO103" s="63"/>
      <c r="EP103" s="40"/>
      <c r="EQ103" s="63"/>
      <c r="ER103" s="40"/>
      <c r="ES103" s="63"/>
      <c r="ET103" s="42"/>
      <c r="EU103" s="63"/>
      <c r="EV103" s="42"/>
      <c r="EW103" s="63"/>
      <c r="EX103" s="42"/>
      <c r="EY103" s="43"/>
      <c r="EZ103" s="42"/>
      <c r="FA103" s="43"/>
      <c r="FB103" s="42"/>
      <c r="FC103" s="43"/>
      <c r="FD103" s="42"/>
      <c r="FE103" s="43"/>
      <c r="FF103" s="42"/>
      <c r="FG103" s="43"/>
      <c r="FH103" s="42"/>
      <c r="FI103" s="41"/>
      <c r="FJ103" s="42"/>
      <c r="FK103" s="41"/>
      <c r="FL103" s="42"/>
    </row>
    <row r="104" spans="1:168" ht="14" customHeight="1" x14ac:dyDescent="0.15">
      <c r="A104" s="114">
        <v>6210</v>
      </c>
      <c r="B104" s="60" t="s">
        <v>29</v>
      </c>
      <c r="C104" s="128">
        <f t="shared" si="126"/>
        <v>114342</v>
      </c>
      <c r="D104" s="63">
        <v>19057</v>
      </c>
      <c r="E104" s="40">
        <f t="shared" si="173"/>
        <v>0.19607699898581571</v>
      </c>
      <c r="F104" s="63">
        <v>19057</v>
      </c>
      <c r="G104" s="40">
        <f t="shared" si="174"/>
        <v>0.21774309742269729</v>
      </c>
      <c r="H104" s="63">
        <v>19057</v>
      </c>
      <c r="I104" s="40">
        <f t="shared" si="175"/>
        <v>0.155373288871858</v>
      </c>
      <c r="J104" s="63">
        <v>19057</v>
      </c>
      <c r="K104" s="40">
        <f t="shared" si="176"/>
        <v>0.10398554886248582</v>
      </c>
      <c r="L104" s="63">
        <v>19057</v>
      </c>
      <c r="M104" s="40">
        <f t="shared" si="177"/>
        <v>0.33510572262875382</v>
      </c>
      <c r="N104" s="63">
        <v>19057</v>
      </c>
      <c r="O104" s="40">
        <f t="shared" si="178"/>
        <v>0.19450143811854639</v>
      </c>
      <c r="P104" s="63">
        <v>19057</v>
      </c>
      <c r="Q104" s="40">
        <f t="shared" si="179"/>
        <v>0.15819270007553937</v>
      </c>
      <c r="R104" s="63">
        <v>19057</v>
      </c>
      <c r="S104" s="40">
        <f t="shared" si="180"/>
        <v>0.22793625057127589</v>
      </c>
      <c r="T104" s="63">
        <v>19057</v>
      </c>
      <c r="U104" s="40">
        <f t="shared" si="181"/>
        <v>0.39277898396442751</v>
      </c>
      <c r="V104" s="63">
        <v>19057</v>
      </c>
      <c r="W104" s="40">
        <f t="shared" si="182"/>
        <v>0.2408227476590328</v>
      </c>
      <c r="X104" s="63">
        <v>19057</v>
      </c>
      <c r="Y104" s="40">
        <f t="shared" ref="Y104" si="287">+X104/X$86</f>
        <v>0.30085560004723511</v>
      </c>
      <c r="Z104" s="63">
        <v>19057</v>
      </c>
      <c r="AA104" s="40">
        <f t="shared" si="282"/>
        <v>0.33144655017831537</v>
      </c>
      <c r="AB104" s="63">
        <v>19057</v>
      </c>
      <c r="AC104" s="40">
        <f t="shared" si="282"/>
        <v>0.24793541111456316</v>
      </c>
      <c r="AD104" s="63">
        <v>19057</v>
      </c>
      <c r="AE104" s="40">
        <f>+AD104/AD$86</f>
        <v>0.20247743471491927</v>
      </c>
      <c r="AF104" s="63">
        <v>19057</v>
      </c>
      <c r="AG104" s="40">
        <f>+AF104/AF$86</f>
        <v>0.25272414132871873</v>
      </c>
      <c r="AH104" s="63">
        <v>19057</v>
      </c>
      <c r="AI104" s="40">
        <f>+AH104/AH$86</f>
        <v>0.13857633809572389</v>
      </c>
      <c r="AJ104" s="63">
        <v>19057</v>
      </c>
      <c r="AK104" s="40">
        <f>+AJ104/AJ$86</f>
        <v>0.31013870557735407</v>
      </c>
      <c r="AL104" s="63">
        <v>19057</v>
      </c>
      <c r="AM104" s="40">
        <f>+AL104/AL$86</f>
        <v>0.18485866222936034</v>
      </c>
      <c r="AN104" s="63">
        <v>18150</v>
      </c>
      <c r="AO104" s="40">
        <f>+AN104/AN$86</f>
        <v>0.19062979462816795</v>
      </c>
      <c r="AP104" s="63">
        <v>19057</v>
      </c>
      <c r="AQ104" s="40">
        <f>+AP104/AP$86</f>
        <v>0.27345308235591231</v>
      </c>
      <c r="AR104" s="63">
        <v>19057</v>
      </c>
      <c r="AS104" s="40">
        <f>+AR104/AR$86</f>
        <v>0.25536056866736412</v>
      </c>
      <c r="AT104" s="63">
        <v>19057</v>
      </c>
      <c r="AU104" s="40">
        <f>+AT104/AT$86</f>
        <v>0.32998797068566749</v>
      </c>
      <c r="AV104" s="63">
        <v>19057</v>
      </c>
      <c r="AW104" s="40">
        <f>+AV104/AV$86</f>
        <v>0.1668200906117501</v>
      </c>
      <c r="AX104" s="63">
        <v>18150</v>
      </c>
      <c r="AY104" s="40">
        <f>+AX104/AX$86</f>
        <v>0.40414683600901552</v>
      </c>
      <c r="AZ104" s="63">
        <v>19057</v>
      </c>
      <c r="BA104" s="40">
        <f>+AZ104/AZ$86</f>
        <v>0.27356048073836786</v>
      </c>
      <c r="BB104" s="63">
        <v>19057</v>
      </c>
      <c r="BC104" s="40">
        <f>+BB104/BB$86</f>
        <v>0.19802583095616436</v>
      </c>
      <c r="BD104" s="63">
        <v>19057</v>
      </c>
      <c r="BE104" s="40">
        <f>+BD104/BD$86</f>
        <v>0.17015213513384894</v>
      </c>
      <c r="BF104" s="63">
        <v>19057</v>
      </c>
      <c r="BG104" s="40">
        <f>+BF104/BF$86</f>
        <v>0.10208635540354591</v>
      </c>
      <c r="BH104" s="63">
        <v>19057</v>
      </c>
      <c r="BI104" s="40">
        <f t="shared" si="279"/>
        <v>0.13416486402651165</v>
      </c>
      <c r="BJ104" s="63">
        <v>19057</v>
      </c>
      <c r="BK104" s="40">
        <f t="shared" si="280"/>
        <v>0.16338905439945839</v>
      </c>
      <c r="BL104" s="123">
        <f t="shared" si="116"/>
        <v>229591</v>
      </c>
      <c r="BM104" s="63">
        <v>19057</v>
      </c>
      <c r="BN104" s="40">
        <f t="shared" si="201"/>
        <v>0.20667583442507742</v>
      </c>
      <c r="BO104" s="63">
        <v>19057</v>
      </c>
      <c r="BP104" s="40">
        <f t="shared" si="202"/>
        <v>0.27883789110939206</v>
      </c>
      <c r="BQ104" s="63">
        <v>19057</v>
      </c>
      <c r="BR104" s="40">
        <f t="shared" si="203"/>
        <v>0.30208678769371627</v>
      </c>
      <c r="BS104" s="63">
        <v>19057</v>
      </c>
      <c r="BT104" s="40">
        <f t="shared" si="204"/>
        <v>0.22241990805819029</v>
      </c>
      <c r="BU104" s="63">
        <v>26313</v>
      </c>
      <c r="BV104" s="40">
        <f t="shared" si="205"/>
        <v>0.22959432751146991</v>
      </c>
      <c r="BW104" s="63">
        <v>18150</v>
      </c>
      <c r="BX104" s="40">
        <f t="shared" si="206"/>
        <v>0.32006624930498012</v>
      </c>
      <c r="BY104" s="63">
        <v>18150</v>
      </c>
      <c r="BZ104" s="40">
        <f t="shared" si="207"/>
        <v>0.20481191777416499</v>
      </c>
      <c r="CA104" s="63">
        <v>18150</v>
      </c>
      <c r="CB104" s="40">
        <f t="shared" si="208"/>
        <v>0.25163821329381802</v>
      </c>
      <c r="CC104" s="63">
        <v>18150</v>
      </c>
      <c r="CD104" s="40">
        <f t="shared" si="209"/>
        <v>0.20420033909632068</v>
      </c>
      <c r="CE104" s="63">
        <v>18150</v>
      </c>
      <c r="CF104" s="40">
        <f t="shared" si="210"/>
        <v>0.1260375529409804</v>
      </c>
      <c r="CG104" s="63">
        <v>18150</v>
      </c>
      <c r="CH104" s="40">
        <f t="shared" si="211"/>
        <v>0.16014056371066598</v>
      </c>
      <c r="CI104" s="63">
        <v>18150</v>
      </c>
      <c r="CJ104" s="40">
        <f t="shared" si="212"/>
        <v>0.13937003974157799</v>
      </c>
      <c r="CK104" s="63">
        <v>18150</v>
      </c>
      <c r="CL104" s="40">
        <f t="shared" si="213"/>
        <v>0.18461714980415325</v>
      </c>
      <c r="CM104" s="63">
        <v>18150</v>
      </c>
      <c r="CN104" s="40">
        <f t="shared" si="273"/>
        <v>0.30303025243672216</v>
      </c>
      <c r="CO104" s="63">
        <v>18150</v>
      </c>
      <c r="CP104" s="40">
        <f t="shared" si="274"/>
        <v>0.32434194325677912</v>
      </c>
      <c r="CQ104" s="63">
        <v>18150</v>
      </c>
      <c r="CR104" s="40">
        <f t="shared" si="275"/>
        <v>0.29949976114275245</v>
      </c>
      <c r="CS104" s="63">
        <v>18150</v>
      </c>
      <c r="CT104" s="40">
        <f t="shared" si="276"/>
        <v>0.31319838710595888</v>
      </c>
      <c r="CU104" s="63">
        <v>18150</v>
      </c>
      <c r="CV104" s="40">
        <f t="shared" si="277"/>
        <v>0.27395548246050966</v>
      </c>
      <c r="CW104" s="63">
        <v>18150</v>
      </c>
      <c r="CX104" s="40">
        <f t="shared" si="278"/>
        <v>0.19435883910268539</v>
      </c>
      <c r="CY104" s="63">
        <v>18150</v>
      </c>
      <c r="CZ104" s="40">
        <f t="shared" ref="CZ104:CZ126" si="288">+CY104/CY$86</f>
        <v>0.25169586153759965</v>
      </c>
      <c r="DA104" s="63">
        <v>18150</v>
      </c>
      <c r="DB104" s="40">
        <f t="shared" ref="DB104:DB126" si="289">+DA104/DA$86</f>
        <v>0.27032384796986791</v>
      </c>
      <c r="DC104" s="63">
        <v>18150</v>
      </c>
      <c r="DD104" s="40">
        <f t="shared" ref="DD104:DD126" si="290">+DC104/DC$86</f>
        <v>0.13834599624781266</v>
      </c>
      <c r="DE104" s="63">
        <v>18150</v>
      </c>
      <c r="DF104" s="40">
        <f t="shared" ref="DF104:DF126" si="291">+DE104/DE$86</f>
        <v>0.17732414061540563</v>
      </c>
      <c r="DG104" s="63">
        <v>18150</v>
      </c>
      <c r="DH104" s="40">
        <f t="shared" ref="DH104:DH118" si="292">+DG104/DG$86</f>
        <v>0.22013605742506795</v>
      </c>
      <c r="DI104" s="63">
        <v>18150</v>
      </c>
      <c r="DJ104" s="40">
        <f t="shared" ref="DJ104:DJ118" si="293">+DI104/DI$86</f>
        <v>0.29258728894421449</v>
      </c>
      <c r="DK104" s="63">
        <v>18150</v>
      </c>
      <c r="DL104" s="40">
        <f t="shared" ref="DL104:DL118" si="294">+DK104/DK$86</f>
        <v>0.22950698611678733</v>
      </c>
      <c r="DM104" s="63">
        <v>18150</v>
      </c>
      <c r="DN104" s="40">
        <f t="shared" ref="DN104:DN118" si="295">+DM104/DM$86</f>
        <v>0.28742530900992036</v>
      </c>
      <c r="DO104" s="63">
        <v>18150</v>
      </c>
      <c r="DP104" s="40">
        <f t="shared" ref="DP104:DP118" si="296">+DO104/DO$86</f>
        <v>0.33301737965412431</v>
      </c>
      <c r="DQ104" s="63">
        <v>18150</v>
      </c>
      <c r="DR104" s="40">
        <f t="shared" ref="DR104:DR118" si="297">+DQ104/DQ$86</f>
        <v>0.25128553665522202</v>
      </c>
      <c r="DS104" s="63">
        <v>18150</v>
      </c>
      <c r="DT104" s="40">
        <f>+DS104/DS$86</f>
        <v>0.31026760110492874</v>
      </c>
      <c r="DU104" s="63">
        <v>18150</v>
      </c>
      <c r="DV104" s="40">
        <f>+DU104/DU$86</f>
        <v>0.21691696573919025</v>
      </c>
      <c r="DW104" s="63">
        <v>18150</v>
      </c>
      <c r="DX104" s="40">
        <f>+DW104/DW$86</f>
        <v>0.25992513010577456</v>
      </c>
      <c r="DY104" s="63">
        <v>18150</v>
      </c>
      <c r="DZ104" s="40">
        <f>+DY104/DY$86</f>
        <v>0.32090826054992538</v>
      </c>
      <c r="EA104" s="63">
        <v>18150</v>
      </c>
      <c r="EB104" s="40">
        <f t="shared" ref="EB104:EB118" si="298">+EA104/EA$86</f>
        <v>0.2767764012663092</v>
      </c>
      <c r="EC104" s="63">
        <v>18150</v>
      </c>
      <c r="ED104" s="40">
        <f>+EC104/EC$86</f>
        <v>0.29596793827429657</v>
      </c>
      <c r="EE104" s="63">
        <v>18150</v>
      </c>
      <c r="EF104" s="40">
        <f>+EE104/EE$86</f>
        <v>0.1372003730943038</v>
      </c>
      <c r="EG104" s="63">
        <v>18150</v>
      </c>
      <c r="EH104" s="40">
        <f>+EG104/EG$86</f>
        <v>0.31562170955672975</v>
      </c>
      <c r="EI104" s="63">
        <v>18150</v>
      </c>
      <c r="EJ104" s="40">
        <f>+EI104/EI$86</f>
        <v>0.36584613660432697</v>
      </c>
      <c r="EK104" s="63">
        <v>18150</v>
      </c>
      <c r="EL104" s="40">
        <f>+EK104/EK$86</f>
        <v>0.49039395251041168</v>
      </c>
      <c r="EM104" s="63">
        <v>18150</v>
      </c>
      <c r="EN104" s="40">
        <f>+EM104/EM$86</f>
        <v>0.4739554309547474</v>
      </c>
      <c r="EO104" s="63">
        <v>18150</v>
      </c>
      <c r="EP104" s="40">
        <f>+EO104/EO$86</f>
        <v>0.44765848713629286</v>
      </c>
      <c r="EQ104" s="63">
        <v>18150</v>
      </c>
      <c r="ER104" s="40">
        <f>+EQ104/EQ$86</f>
        <v>0.9964025202670469</v>
      </c>
      <c r="ES104" s="63">
        <v>18150</v>
      </c>
      <c r="ET104" s="42">
        <f>+ES104/ES$86</f>
        <v>0.18363220866446572</v>
      </c>
      <c r="EU104" s="63">
        <v>18150</v>
      </c>
      <c r="EV104" s="42">
        <f>+EU104/EU$86</f>
        <v>0.29466084293456873</v>
      </c>
      <c r="EW104" s="63">
        <v>18150</v>
      </c>
      <c r="EX104" s="42">
        <f>+EW104/EW$86</f>
        <v>0.34931072237649846</v>
      </c>
      <c r="EY104" s="43">
        <v>18150</v>
      </c>
      <c r="EZ104" s="42">
        <f>+EY104/EY$86</f>
        <v>0.22719508948169354</v>
      </c>
      <c r="FA104" s="43">
        <v>18150</v>
      </c>
      <c r="FB104" s="42">
        <f>+FA104/FA$86</f>
        <v>0.57194050432232624</v>
      </c>
      <c r="FC104" s="43">
        <v>18150</v>
      </c>
      <c r="FD104" s="42">
        <f>+FC104/FC$86</f>
        <v>0.20235219092235807</v>
      </c>
      <c r="FE104" s="43">
        <v>18150</v>
      </c>
      <c r="FF104" s="42">
        <f>+FE104/FE$86</f>
        <v>0.44858964897303866</v>
      </c>
      <c r="FG104" s="43">
        <v>18150</v>
      </c>
      <c r="FH104" s="42">
        <f>+FG104/FG$86</f>
        <v>0.32254859954374032</v>
      </c>
      <c r="FI104" s="41">
        <v>18150</v>
      </c>
      <c r="FJ104" s="42">
        <f>+FI104/FI$86</f>
        <v>0.5579483976121653</v>
      </c>
      <c r="FK104" s="41">
        <v>18150</v>
      </c>
      <c r="FL104" s="42">
        <f>+FK104/FK$86</f>
        <v>0.62869466361198423</v>
      </c>
    </row>
    <row r="105" spans="1:168" ht="14" customHeight="1" x14ac:dyDescent="0.15">
      <c r="A105" s="114">
        <v>6213</v>
      </c>
      <c r="B105" s="60" t="s">
        <v>87</v>
      </c>
      <c r="C105" s="128">
        <f t="shared" si="126"/>
        <v>0</v>
      </c>
      <c r="D105" s="63"/>
      <c r="E105" s="40">
        <f t="shared" si="173"/>
        <v>0</v>
      </c>
      <c r="F105" s="63"/>
      <c r="G105" s="40">
        <f t="shared" si="174"/>
        <v>0</v>
      </c>
      <c r="H105" s="63"/>
      <c r="I105" s="40">
        <f t="shared" si="175"/>
        <v>0</v>
      </c>
      <c r="J105" s="63"/>
      <c r="K105" s="40">
        <f t="shared" si="176"/>
        <v>0</v>
      </c>
      <c r="L105" s="63"/>
      <c r="M105" s="40">
        <f t="shared" si="177"/>
        <v>0</v>
      </c>
      <c r="N105" s="63"/>
      <c r="O105" s="40">
        <f t="shared" si="178"/>
        <v>0</v>
      </c>
      <c r="P105" s="63"/>
      <c r="Q105" s="40">
        <f t="shared" si="179"/>
        <v>0</v>
      </c>
      <c r="R105" s="63"/>
      <c r="S105" s="40">
        <f t="shared" si="180"/>
        <v>0</v>
      </c>
      <c r="T105" s="63">
        <v>-11406.76</v>
      </c>
      <c r="U105" s="40">
        <f t="shared" si="181"/>
        <v>-0.23510183151209915</v>
      </c>
      <c r="V105" s="63">
        <v>139.82</v>
      </c>
      <c r="W105" s="40">
        <f t="shared" si="182"/>
        <v>1.7669012214769357E-3</v>
      </c>
      <c r="X105" s="63">
        <v>-4211.49</v>
      </c>
      <c r="Y105" s="40">
        <f t="shared" ref="Y105" si="299">+X105/X$86</f>
        <v>-6.6487398386048696E-2</v>
      </c>
      <c r="Z105" s="63">
        <v>-23421.52</v>
      </c>
      <c r="AA105" s="40">
        <f t="shared" si="282"/>
        <v>-0.40735593240974011</v>
      </c>
      <c r="AB105" s="63">
        <v>1338.16</v>
      </c>
      <c r="AC105" s="40">
        <f t="shared" ref="AC105:AC126" si="300">+AB105/AB$86</f>
        <v>1.7409731318521481E-2</v>
      </c>
      <c r="AD105" s="63">
        <v>31327.67</v>
      </c>
      <c r="AE105" s="40">
        <f t="shared" ref="AE105:AE126" si="301">+AD105/AD$86</f>
        <v>0.33285124926250376</v>
      </c>
      <c r="AF105" s="63">
        <v>-23722.12</v>
      </c>
      <c r="AG105" s="40">
        <f t="shared" ref="AG105:AG126" si="302">+AF105/AF$86</f>
        <v>-0.31459056554005482</v>
      </c>
      <c r="AH105" s="63">
        <v>26659.7</v>
      </c>
      <c r="AI105" s="40">
        <f t="shared" ref="AI105:AI126" si="303">+AH105/AH$86</f>
        <v>0.19386071263738103</v>
      </c>
      <c r="AJ105" s="63">
        <v>-25157.81</v>
      </c>
      <c r="AK105" s="40">
        <f t="shared" ref="AK105:AK126" si="304">+AJ105/AJ$86</f>
        <v>-0.40942491622821081</v>
      </c>
      <c r="AL105" s="63">
        <v>28454.35</v>
      </c>
      <c r="AM105" s="40">
        <f t="shared" ref="AM105:AM126" si="305">+AL105/AL$86</f>
        <v>0.27601579868846088</v>
      </c>
      <c r="AN105" s="63">
        <v>18215.8</v>
      </c>
      <c r="AO105" s="40">
        <f t="shared" ref="AO105:AO126" si="306">+AN105/AN$86</f>
        <v>0.19132089327756371</v>
      </c>
      <c r="AP105" s="63">
        <v>20301.41</v>
      </c>
      <c r="AQ105" s="40">
        <f t="shared" ref="AQ105:AQ126" si="307">+AP105/AP$86</f>
        <v>0.29130939500819342</v>
      </c>
      <c r="AR105" s="63">
        <v>1901.63</v>
      </c>
      <c r="AS105" s="40">
        <f t="shared" ref="AS105:AS126" si="308">+AR105/AR$86</f>
        <v>2.5481519556851531E-2</v>
      </c>
      <c r="AT105" s="63">
        <v>-4191</v>
      </c>
      <c r="AU105" s="40">
        <f t="shared" ref="AU105:AU126" si="309">+AT105/AT$86</f>
        <v>-7.2570687156616062E-2</v>
      </c>
      <c r="AV105" s="63">
        <v>9597.32</v>
      </c>
      <c r="AW105" s="40">
        <f t="shared" ref="AW105:AW126" si="310">+AV105/AV$86</f>
        <v>8.4012477936189406E-2</v>
      </c>
      <c r="AX105" s="63">
        <v>-21496.240000000002</v>
      </c>
      <c r="AY105" s="40">
        <f t="shared" ref="AY105:AY126" si="311">+AX105/AX$86</f>
        <v>-0.47865770700222809</v>
      </c>
      <c r="AZ105" s="63">
        <v>-8491.19</v>
      </c>
      <c r="BA105" s="40">
        <f t="shared" ref="BA105:BA126" si="312">+AZ105/AZ$86</f>
        <v>-0.12188980523906291</v>
      </c>
      <c r="BB105" s="63">
        <v>7191.38</v>
      </c>
      <c r="BC105" s="40">
        <f t="shared" ref="BC105:BC126" si="313">+BB105/BB$86</f>
        <v>7.4727344294565845E-2</v>
      </c>
      <c r="BD105" s="63">
        <v>5586.77</v>
      </c>
      <c r="BE105" s="40">
        <f t="shared" ref="BE105:BE126" si="314">+BD105/BD$86</f>
        <v>4.9881977436203664E-2</v>
      </c>
      <c r="BF105" s="63">
        <v>26736.23</v>
      </c>
      <c r="BG105" s="40">
        <f t="shared" ref="BG105:BG126" si="315">+BF105/BF$86</f>
        <v>0.14322318717169261</v>
      </c>
      <c r="BH105" s="109">
        <v>-8327.2999999999993</v>
      </c>
      <c r="BI105" s="40">
        <f>+BH105/BH$86</f>
        <v>-5.862575810505171E-2</v>
      </c>
      <c r="BJ105" s="63">
        <v>53232.14</v>
      </c>
      <c r="BK105" s="40">
        <f>+BJ105/BJ$86</f>
        <v>0.4563965481586601</v>
      </c>
      <c r="BL105" s="123">
        <f t="shared" si="116"/>
        <v>-832</v>
      </c>
      <c r="BM105" s="63"/>
      <c r="BN105" s="40">
        <f>+BM105/BM$86</f>
        <v>0</v>
      </c>
      <c r="BO105" s="63"/>
      <c r="BP105" s="40">
        <f>+BO105/BO$86</f>
        <v>0</v>
      </c>
      <c r="BQ105" s="63"/>
      <c r="BR105" s="40">
        <f>+BQ105/BQ$86</f>
        <v>0</v>
      </c>
      <c r="BS105" s="63"/>
      <c r="BT105" s="40">
        <f>+BS105/BS$86</f>
        <v>0</v>
      </c>
      <c r="BU105" s="63"/>
      <c r="BV105" s="40">
        <f>+BU105/BU$86</f>
        <v>0</v>
      </c>
      <c r="BW105" s="63"/>
      <c r="BX105" s="40">
        <f>+BW105/BW$86</f>
        <v>0</v>
      </c>
      <c r="BY105" s="63"/>
      <c r="BZ105" s="40">
        <f>+BY105/BY$86</f>
        <v>0</v>
      </c>
      <c r="CA105" s="63"/>
      <c r="CB105" s="40">
        <f>+CA105/CA$86</f>
        <v>0</v>
      </c>
      <c r="CC105" s="63"/>
      <c r="CD105" s="40">
        <f>+CC105/CC$86</f>
        <v>0</v>
      </c>
      <c r="CE105" s="63">
        <v>-832</v>
      </c>
      <c r="CF105" s="40">
        <f>+CE105/CE$86</f>
        <v>-5.7775892036857129E-3</v>
      </c>
      <c r="CG105" s="63"/>
      <c r="CH105" s="40">
        <f>+CG105/CG$86</f>
        <v>0</v>
      </c>
      <c r="CI105" s="63"/>
      <c r="CJ105" s="40">
        <f>+CI105/CI$86</f>
        <v>0</v>
      </c>
      <c r="CK105" s="63"/>
      <c r="CL105" s="40">
        <f>+CK105/CK$86</f>
        <v>0</v>
      </c>
      <c r="CM105" s="63"/>
      <c r="CN105" s="40">
        <f t="shared" si="273"/>
        <v>0</v>
      </c>
      <c r="CO105" s="63"/>
      <c r="CP105" s="40">
        <f t="shared" si="274"/>
        <v>0</v>
      </c>
      <c r="CQ105" s="63"/>
      <c r="CR105" s="40">
        <f t="shared" si="275"/>
        <v>0</v>
      </c>
      <c r="CS105" s="63"/>
      <c r="CT105" s="40">
        <f t="shared" si="276"/>
        <v>0</v>
      </c>
      <c r="CU105" s="63"/>
      <c r="CV105" s="40">
        <f t="shared" si="277"/>
        <v>0</v>
      </c>
      <c r="CW105" s="63"/>
      <c r="CX105" s="40">
        <f t="shared" si="278"/>
        <v>0</v>
      </c>
      <c r="CY105" s="63"/>
      <c r="CZ105" s="40">
        <f>+CY105/CY$86</f>
        <v>0</v>
      </c>
      <c r="DA105" s="63"/>
      <c r="DB105" s="40">
        <f>+DA105/DA$86</f>
        <v>0</v>
      </c>
      <c r="DC105" s="63"/>
      <c r="DD105" s="40">
        <f>+DC105/DC$86</f>
        <v>0</v>
      </c>
      <c r="DE105" s="63"/>
      <c r="DF105" s="40">
        <f>+DE105/DE$86</f>
        <v>0</v>
      </c>
      <c r="DG105" s="63"/>
      <c r="DH105" s="40">
        <f>+DG105/DG$86</f>
        <v>0</v>
      </c>
      <c r="DI105" s="63"/>
      <c r="DJ105" s="40">
        <f>+DI105/DI$86</f>
        <v>0</v>
      </c>
      <c r="DK105" s="63"/>
      <c r="DL105" s="40">
        <f>+DK105/DK$86</f>
        <v>0</v>
      </c>
      <c r="DM105" s="63"/>
      <c r="DN105" s="40">
        <f>+DM105/DM$86</f>
        <v>0</v>
      </c>
      <c r="DO105" s="63"/>
      <c r="DP105" s="40">
        <f>+DO105/DO$86</f>
        <v>0</v>
      </c>
      <c r="DQ105" s="63"/>
      <c r="DR105" s="40">
        <f>+DQ105/DQ$86</f>
        <v>0</v>
      </c>
      <c r="DS105" s="63"/>
      <c r="DT105" s="40">
        <f>+DS105/DS$86</f>
        <v>0</v>
      </c>
      <c r="DU105" s="63"/>
      <c r="DV105" s="40">
        <f>+DU105/DU$86</f>
        <v>0</v>
      </c>
      <c r="DW105" s="63"/>
      <c r="DX105" s="40">
        <f>+DW105/DW$86</f>
        <v>0</v>
      </c>
      <c r="DY105" s="63"/>
      <c r="DZ105" s="40">
        <f>+DY105/DY$86</f>
        <v>0</v>
      </c>
      <c r="EA105" s="63"/>
      <c r="EB105" s="40">
        <f>+EA105/EA$86</f>
        <v>0</v>
      </c>
      <c r="EC105" s="63"/>
      <c r="ED105" s="40">
        <f>+EC105/EC$86</f>
        <v>0</v>
      </c>
      <c r="EE105" s="63"/>
      <c r="EF105" s="40">
        <f>+EE105/EE$86</f>
        <v>0</v>
      </c>
      <c r="EG105" s="63">
        <v>31250</v>
      </c>
      <c r="EH105" s="40">
        <f>+EG105/EG$86</f>
        <v>0.54342580846544386</v>
      </c>
      <c r="EI105" s="63"/>
      <c r="EJ105" s="40"/>
      <c r="EK105" s="63"/>
      <c r="EL105" s="40"/>
      <c r="EM105" s="63"/>
      <c r="EN105" s="40"/>
      <c r="EO105" s="63"/>
      <c r="EP105" s="40"/>
      <c r="EQ105" s="63"/>
      <c r="ER105" s="40"/>
      <c r="ES105" s="63"/>
      <c r="ET105" s="42"/>
      <c r="EU105" s="63"/>
      <c r="EV105" s="42"/>
      <c r="EW105" s="63"/>
      <c r="EX105" s="42"/>
      <c r="EY105" s="43"/>
      <c r="EZ105" s="42"/>
      <c r="FA105" s="43"/>
      <c r="FB105" s="42"/>
      <c r="FC105" s="43"/>
      <c r="FD105" s="42"/>
      <c r="FE105" s="43"/>
      <c r="FF105" s="42"/>
      <c r="FG105" s="43"/>
      <c r="FH105" s="42"/>
      <c r="FI105" s="41"/>
      <c r="FJ105" s="42"/>
      <c r="FK105" s="41"/>
      <c r="FL105" s="42"/>
    </row>
    <row r="106" spans="1:168" ht="14" customHeight="1" x14ac:dyDescent="0.15">
      <c r="A106" s="114">
        <v>6215</v>
      </c>
      <c r="B106" s="60" t="s">
        <v>50</v>
      </c>
      <c r="C106" s="128">
        <f t="shared" si="126"/>
        <v>4958.24</v>
      </c>
      <c r="D106" s="63">
        <v>615</v>
      </c>
      <c r="E106" s="40">
        <f t="shared" si="173"/>
        <v>6.3277197028008955E-3</v>
      </c>
      <c r="F106" s="63">
        <v>645</v>
      </c>
      <c r="G106" s="40">
        <f t="shared" si="174"/>
        <v>7.3696960611659632E-3</v>
      </c>
      <c r="H106" s="63">
        <v>1125.74</v>
      </c>
      <c r="I106" s="40">
        <f t="shared" si="175"/>
        <v>9.1782508377292044E-3</v>
      </c>
      <c r="J106" s="63">
        <v>1252.5</v>
      </c>
      <c r="K106" s="40">
        <f t="shared" si="176"/>
        <v>6.8343338379736312E-3</v>
      </c>
      <c r="L106" s="63">
        <v>660</v>
      </c>
      <c r="M106" s="40">
        <f t="shared" si="177"/>
        <v>1.1605697483075904E-2</v>
      </c>
      <c r="N106" s="63">
        <v>660</v>
      </c>
      <c r="O106" s="40">
        <f t="shared" si="178"/>
        <v>6.7361572733505067E-3</v>
      </c>
      <c r="P106" s="63">
        <v>645</v>
      </c>
      <c r="Q106" s="40">
        <f t="shared" si="179"/>
        <v>5.3541633808428862E-3</v>
      </c>
      <c r="R106" s="63">
        <v>630</v>
      </c>
      <c r="S106" s="40">
        <f t="shared" si="180"/>
        <v>7.5352803620666329E-3</v>
      </c>
      <c r="T106" s="63">
        <v>600</v>
      </c>
      <c r="U106" s="40">
        <f t="shared" si="181"/>
        <v>1.2366447519476124E-2</v>
      </c>
      <c r="V106" s="63">
        <v>648</v>
      </c>
      <c r="W106" s="40">
        <f t="shared" si="182"/>
        <v>8.1887569125808496E-3</v>
      </c>
      <c r="X106" s="63">
        <v>632</v>
      </c>
      <c r="Y106" s="40">
        <f t="shared" ref="Y106" si="316">+X106/X$86</f>
        <v>9.9774749031774461E-3</v>
      </c>
      <c r="Z106" s="63">
        <v>2850</v>
      </c>
      <c r="AA106" s="40">
        <f t="shared" si="282"/>
        <v>4.9568277693666306E-2</v>
      </c>
      <c r="AB106" s="63">
        <v>1377.9</v>
      </c>
      <c r="AC106" s="40">
        <f t="shared" si="300"/>
        <v>1.7926756728485944E-2</v>
      </c>
      <c r="AD106" s="63">
        <v>615</v>
      </c>
      <c r="AE106" s="40">
        <f t="shared" si="301"/>
        <v>6.5342720443761007E-3</v>
      </c>
      <c r="AF106" s="63">
        <v>644.98</v>
      </c>
      <c r="AG106" s="40">
        <f t="shared" si="302"/>
        <v>8.553393329180722E-3</v>
      </c>
      <c r="AH106" s="63">
        <v>684.98</v>
      </c>
      <c r="AI106" s="40">
        <f t="shared" si="303"/>
        <v>4.9809529342923313E-3</v>
      </c>
      <c r="AJ106" s="63">
        <v>690</v>
      </c>
      <c r="AK106" s="40">
        <f t="shared" si="304"/>
        <v>1.1229244206767817E-2</v>
      </c>
      <c r="AL106" s="63">
        <v>1201.5999999999999</v>
      </c>
      <c r="AM106" s="40">
        <f t="shared" si="305"/>
        <v>1.1655883325539138E-2</v>
      </c>
      <c r="AN106" s="63">
        <v>615</v>
      </c>
      <c r="AO106" s="40">
        <f t="shared" si="306"/>
        <v>6.459356677483377E-3</v>
      </c>
      <c r="AP106" s="63">
        <v>660</v>
      </c>
      <c r="AQ106" s="40">
        <f t="shared" si="307"/>
        <v>9.470485089725672E-3</v>
      </c>
      <c r="AR106" s="63">
        <v>630</v>
      </c>
      <c r="AS106" s="40">
        <f t="shared" si="308"/>
        <v>8.4418931762837469E-3</v>
      </c>
      <c r="AT106" s="63">
        <v>630</v>
      </c>
      <c r="AU106" s="40">
        <f t="shared" si="309"/>
        <v>1.0908979458045365E-2</v>
      </c>
      <c r="AV106" s="63">
        <v>630</v>
      </c>
      <c r="AW106" s="40">
        <f t="shared" si="310"/>
        <v>5.5148584292072497E-3</v>
      </c>
      <c r="AX106" s="63">
        <v>660</v>
      </c>
      <c r="AY106" s="40">
        <f t="shared" si="311"/>
        <v>1.4696248582146017E-2</v>
      </c>
      <c r="AZ106" s="63">
        <v>600</v>
      </c>
      <c r="BA106" s="40">
        <f t="shared" si="312"/>
        <v>8.6129132834664793E-3</v>
      </c>
      <c r="BB106" s="63">
        <v>675</v>
      </c>
      <c r="BC106" s="40">
        <f t="shared" si="313"/>
        <v>7.0140859471800885E-3</v>
      </c>
      <c r="BD106" s="63">
        <v>675</v>
      </c>
      <c r="BE106" s="40">
        <f t="shared" si="314"/>
        <v>6.0267980907460789E-3</v>
      </c>
      <c r="BF106" s="63">
        <v>615</v>
      </c>
      <c r="BG106" s="40">
        <f t="shared" si="315"/>
        <v>3.2944906634402443E-3</v>
      </c>
      <c r="BH106" s="63">
        <v>630</v>
      </c>
      <c r="BI106" s="40">
        <f t="shared" ref="BI106:BI126" si="317">+BH106/BH$86</f>
        <v>4.4353184833238364E-3</v>
      </c>
      <c r="BJ106" s="63">
        <v>615</v>
      </c>
      <c r="BK106" s="40">
        <f t="shared" ref="BK106:BK126" si="318">+BJ106/BJ$86</f>
        <v>5.2728272265134555E-3</v>
      </c>
      <c r="BL106" s="123">
        <f t="shared" si="116"/>
        <v>14322.55</v>
      </c>
      <c r="BM106" s="63">
        <v>1736.11</v>
      </c>
      <c r="BN106" s="40">
        <f t="shared" si="201"/>
        <v>1.8828356137047864E-2</v>
      </c>
      <c r="BO106" s="63">
        <v>77</v>
      </c>
      <c r="BP106" s="40">
        <f t="shared" si="202"/>
        <v>1.126647301013968E-3</v>
      </c>
      <c r="BQ106" s="63">
        <v>615</v>
      </c>
      <c r="BR106" s="40">
        <f t="shared" si="203"/>
        <v>9.7488258609243587E-3</v>
      </c>
      <c r="BS106" s="63">
        <v>7139.56</v>
      </c>
      <c r="BT106" s="40">
        <f t="shared" si="204"/>
        <v>8.3327925632362548E-2</v>
      </c>
      <c r="BU106" s="63">
        <v>92.8</v>
      </c>
      <c r="BV106" s="40">
        <f t="shared" si="205"/>
        <v>8.0972726762681589E-4</v>
      </c>
      <c r="BW106" s="63">
        <v>743.68</v>
      </c>
      <c r="BX106" s="40">
        <f t="shared" si="206"/>
        <v>1.3114428004580032E-2</v>
      </c>
      <c r="BY106" s="63">
        <v>1308.4000000000001</v>
      </c>
      <c r="BZ106" s="40">
        <f t="shared" si="207"/>
        <v>1.4764513124832918E-2</v>
      </c>
      <c r="CA106" s="63">
        <v>600</v>
      </c>
      <c r="CB106" s="40">
        <f t="shared" si="208"/>
        <v>8.3186186212832417E-3</v>
      </c>
      <c r="CC106" s="63">
        <v>630</v>
      </c>
      <c r="CD106" s="40">
        <f t="shared" si="209"/>
        <v>7.0879456545830319E-3</v>
      </c>
      <c r="CE106" s="63">
        <v>480</v>
      </c>
      <c r="CF106" s="40">
        <f t="shared" si="210"/>
        <v>3.3332245405879109E-3</v>
      </c>
      <c r="CG106" s="63">
        <v>450</v>
      </c>
      <c r="CH106" s="40">
        <f t="shared" si="211"/>
        <v>3.9704271994379994E-3</v>
      </c>
      <c r="CI106" s="63">
        <v>450</v>
      </c>
      <c r="CJ106" s="40">
        <f t="shared" si="212"/>
        <v>3.4554555307829259E-3</v>
      </c>
      <c r="CK106" s="63">
        <v>1692.38</v>
      </c>
      <c r="CL106" s="40">
        <f t="shared" si="213"/>
        <v>1.7214455756779774E-2</v>
      </c>
      <c r="CM106" s="63">
        <v>915</v>
      </c>
      <c r="CN106" s="40">
        <f t="shared" si="273"/>
        <v>1.5276731734413266E-2</v>
      </c>
      <c r="CO106" s="63">
        <v>10538.83</v>
      </c>
      <c r="CP106" s="40">
        <f t="shared" si="274"/>
        <v>0.18832973012963314</v>
      </c>
      <c r="CQ106" s="63"/>
      <c r="CR106" s="40">
        <f t="shared" si="275"/>
        <v>0</v>
      </c>
      <c r="CS106" s="63">
        <v>450</v>
      </c>
      <c r="CT106" s="40">
        <f t="shared" si="276"/>
        <v>7.7652492670898894E-3</v>
      </c>
      <c r="CU106" s="63">
        <v>660</v>
      </c>
      <c r="CV106" s="40">
        <f t="shared" si="277"/>
        <v>9.9620175440185334E-3</v>
      </c>
      <c r="CW106" s="63">
        <v>480</v>
      </c>
      <c r="CX106" s="40">
        <f t="shared" si="278"/>
        <v>5.1400684721371343E-3</v>
      </c>
      <c r="CY106" s="63">
        <v>1220</v>
      </c>
      <c r="CZ106" s="40">
        <f t="shared" si="288"/>
        <v>1.6918399508312483E-2</v>
      </c>
      <c r="DA106" s="63">
        <v>495</v>
      </c>
      <c r="DB106" s="40">
        <f t="shared" si="289"/>
        <v>7.3724685809963969E-3</v>
      </c>
      <c r="DC106" s="63">
        <v>4036</v>
      </c>
      <c r="DD106" s="40">
        <f t="shared" si="290"/>
        <v>3.0763881038907544E-2</v>
      </c>
      <c r="DE106" s="63">
        <v>900.19</v>
      </c>
      <c r="DF106" s="40">
        <f t="shared" si="291"/>
        <v>8.7947888782689814E-3</v>
      </c>
      <c r="DG106" s="63">
        <v>700</v>
      </c>
      <c r="DH106" s="40">
        <f t="shared" si="292"/>
        <v>8.4900958786527578E-3</v>
      </c>
      <c r="DI106" s="63">
        <v>500</v>
      </c>
      <c r="DJ106" s="40">
        <f t="shared" si="293"/>
        <v>8.0602558937800141E-3</v>
      </c>
      <c r="DK106" s="63">
        <v>450</v>
      </c>
      <c r="DL106" s="40">
        <f t="shared" si="294"/>
        <v>5.6902558541352226E-3</v>
      </c>
      <c r="DM106" s="63">
        <v>11411.99</v>
      </c>
      <c r="DN106" s="40">
        <f t="shared" si="295"/>
        <v>0.18072147394865681</v>
      </c>
      <c r="DO106" s="63">
        <v>1465</v>
      </c>
      <c r="DP106" s="40">
        <f t="shared" si="296"/>
        <v>2.6879915217261276E-2</v>
      </c>
      <c r="DQ106" s="63">
        <v>680</v>
      </c>
      <c r="DR106" s="40">
        <f t="shared" si="297"/>
        <v>9.4145545413526696E-3</v>
      </c>
      <c r="DS106" s="63">
        <v>450</v>
      </c>
      <c r="DT106" s="40">
        <f>+DS106/DS$86</f>
        <v>7.6925851513618701E-3</v>
      </c>
      <c r="DU106" s="63">
        <v>465</v>
      </c>
      <c r="DV106" s="40">
        <f>+DU106/DU$86</f>
        <v>5.5573768081941307E-3</v>
      </c>
      <c r="DW106" s="63">
        <v>475</v>
      </c>
      <c r="DX106" s="40">
        <f>+DW106/DW$86</f>
        <v>6.8024483085533279E-3</v>
      </c>
      <c r="DY106" s="63">
        <v>525</v>
      </c>
      <c r="DZ106" s="40">
        <f>+DY106/DY$86</f>
        <v>9.2824703464854438E-3</v>
      </c>
      <c r="EA106" s="63">
        <v>475</v>
      </c>
      <c r="EB106" s="40">
        <f t="shared" si="298"/>
        <v>7.2434595372725544E-3</v>
      </c>
      <c r="EC106" s="63">
        <v>500</v>
      </c>
      <c r="ED106" s="40">
        <f>+EC106/EC$86</f>
        <v>8.1533867293194645E-3</v>
      </c>
      <c r="EE106" s="63">
        <v>894.07</v>
      </c>
      <c r="EF106" s="40">
        <f>+EE106/EE$86</f>
        <v>6.7584979378746118E-3</v>
      </c>
      <c r="EG106" s="63">
        <v>485</v>
      </c>
      <c r="EH106" s="40">
        <f>+EG106/EG$86</f>
        <v>8.4339685473836887E-3</v>
      </c>
      <c r="EI106" s="63">
        <v>450</v>
      </c>
      <c r="EJ106" s="40">
        <f>+EI106/EI$86</f>
        <v>9.0705653703552144E-3</v>
      </c>
      <c r="EK106" s="63">
        <v>450</v>
      </c>
      <c r="EL106" s="40">
        <f>+EK106/EK$86</f>
        <v>1.2158527748192025E-2</v>
      </c>
      <c r="EM106" s="63">
        <v>450</v>
      </c>
      <c r="EN106" s="40">
        <f>+EM106/EM$86</f>
        <v>1.1750961098051588E-2</v>
      </c>
      <c r="EO106" s="63">
        <v>450</v>
      </c>
      <c r="EP106" s="40">
        <f>+EO106/EO$86</f>
        <v>1.1098970755445277E-2</v>
      </c>
      <c r="EQ106" s="63">
        <v>450</v>
      </c>
      <c r="ER106" s="40">
        <f>+EQ106/EQ$86</f>
        <v>2.4704194717364798E-2</v>
      </c>
      <c r="ES106" s="63">
        <v>803.32</v>
      </c>
      <c r="ET106" s="42">
        <f>+ES106/ES$86</f>
        <v>8.1275716729663147E-3</v>
      </c>
      <c r="EU106" s="63">
        <v>675</v>
      </c>
      <c r="EV106" s="42">
        <f>+EU106/EU$86</f>
        <v>1.0958461100872391E-2</v>
      </c>
      <c r="EW106" s="63">
        <v>475</v>
      </c>
      <c r="EX106" s="42">
        <f>+EW106/EW$86</f>
        <v>9.141740668255469E-3</v>
      </c>
      <c r="EY106" s="43">
        <v>465</v>
      </c>
      <c r="EZ106" s="42">
        <f>+EY106/EY$86</f>
        <v>5.8207006396136362E-3</v>
      </c>
      <c r="FA106" s="43">
        <v>450</v>
      </c>
      <c r="FB106" s="42">
        <f>+FA106/FA$86</f>
        <v>1.4180343082371724E-2</v>
      </c>
      <c r="FC106" s="43">
        <v>450</v>
      </c>
      <c r="FD106" s="42">
        <f>+FC106/FC$86</f>
        <v>5.0169964691493731E-3</v>
      </c>
      <c r="FE106" s="43">
        <v>450</v>
      </c>
      <c r="FF106" s="42">
        <f>+FE106/FE$86</f>
        <v>1.1122057412554677E-2</v>
      </c>
      <c r="FG106" s="43">
        <v>475</v>
      </c>
      <c r="FH106" s="42">
        <f>+FG106/FG$86</f>
        <v>8.4413545335138649E-3</v>
      </c>
      <c r="FI106" s="41">
        <v>450</v>
      </c>
      <c r="FJ106" s="42">
        <f>+FI106/FI$86</f>
        <v>1.3833431345756165E-2</v>
      </c>
      <c r="FK106" s="41">
        <v>475</v>
      </c>
      <c r="FL106" s="42">
        <f>+FK106/FK$86</f>
        <v>1.6453441609680028E-2</v>
      </c>
    </row>
    <row r="107" spans="1:168" ht="14" customHeight="1" x14ac:dyDescent="0.15">
      <c r="A107" s="114">
        <v>6220</v>
      </c>
      <c r="B107" s="60" t="s">
        <v>30</v>
      </c>
      <c r="C107" s="128">
        <f t="shared" si="126"/>
        <v>31596.9</v>
      </c>
      <c r="D107" s="63">
        <v>5301.08</v>
      </c>
      <c r="E107" s="40">
        <f t="shared" si="173"/>
        <v>5.4542680263615889E-2</v>
      </c>
      <c r="F107" s="63">
        <v>2955.9</v>
      </c>
      <c r="G107" s="40">
        <f t="shared" si="174"/>
        <v>3.377377455379918E-2</v>
      </c>
      <c r="H107" s="63">
        <v>1578.88</v>
      </c>
      <c r="I107" s="40">
        <f t="shared" si="175"/>
        <v>1.2872738538804596E-2</v>
      </c>
      <c r="J107" s="63">
        <v>4897.76</v>
      </c>
      <c r="K107" s="40">
        <f t="shared" si="176"/>
        <v>2.6724891735148689E-2</v>
      </c>
      <c r="L107" s="63">
        <v>13439.4</v>
      </c>
      <c r="M107" s="40">
        <f t="shared" si="177"/>
        <v>0.23632365265765198</v>
      </c>
      <c r="N107" s="63">
        <v>3423.88</v>
      </c>
      <c r="O107" s="40">
        <f t="shared" si="178"/>
        <v>3.4945142674362627E-2</v>
      </c>
      <c r="P107" s="63">
        <v>4025.99</v>
      </c>
      <c r="Q107" s="40">
        <f t="shared" si="179"/>
        <v>3.3419857720371551E-2</v>
      </c>
      <c r="R107" s="63">
        <v>653.73</v>
      </c>
      <c r="S107" s="40">
        <f t="shared" si="180"/>
        <v>7.8191092557044761E-3</v>
      </c>
      <c r="T107" s="63">
        <v>3301.47</v>
      </c>
      <c r="U107" s="40">
        <f t="shared" si="181"/>
        <v>6.8045759153541399E-2</v>
      </c>
      <c r="V107" s="63">
        <v>1223.95</v>
      </c>
      <c r="W107" s="40">
        <f t="shared" si="182"/>
        <v>1.5467020097458845E-2</v>
      </c>
      <c r="X107" s="63">
        <v>652.04</v>
      </c>
      <c r="Y107" s="40">
        <f t="shared" ref="Y107" si="319">+X107/X$86</f>
        <v>1.0293849265613641E-2</v>
      </c>
      <c r="Z107" s="63">
        <v>1241.68</v>
      </c>
      <c r="AA107" s="40">
        <f t="shared" si="282"/>
        <v>2.1595768086551434E-2</v>
      </c>
      <c r="AB107" s="63">
        <v>3164.17</v>
      </c>
      <c r="AC107" s="40">
        <f t="shared" si="300"/>
        <v>4.1166489467721432E-2</v>
      </c>
      <c r="AD107" s="63">
        <v>567.27</v>
      </c>
      <c r="AE107" s="40">
        <f t="shared" si="301"/>
        <v>6.0271487847369598E-3</v>
      </c>
      <c r="AF107" s="63">
        <v>10053.5</v>
      </c>
      <c r="AG107" s="40">
        <f t="shared" si="302"/>
        <v>0.13332435088672268</v>
      </c>
      <c r="AH107" s="63">
        <v>2267.6999999999998</v>
      </c>
      <c r="AI107" s="40">
        <f t="shared" si="303"/>
        <v>1.6489980684245842E-2</v>
      </c>
      <c r="AJ107" s="63">
        <v>864.05</v>
      </c>
      <c r="AK107" s="40">
        <f t="shared" si="304"/>
        <v>1.4061780372257582E-2</v>
      </c>
      <c r="AL107" s="63">
        <v>4295.08</v>
      </c>
      <c r="AM107" s="40">
        <f t="shared" si="305"/>
        <v>4.1663574695286823E-2</v>
      </c>
      <c r="AN107" s="63">
        <v>548</v>
      </c>
      <c r="AO107" s="40">
        <f t="shared" si="306"/>
        <v>5.7556544053022612E-3</v>
      </c>
      <c r="AP107" s="63">
        <v>-1384.15</v>
      </c>
      <c r="AQ107" s="40">
        <f t="shared" si="307"/>
        <v>-1.9861472631733015E-2</v>
      </c>
      <c r="AR107" s="63"/>
      <c r="AS107" s="40">
        <f t="shared" si="308"/>
        <v>0</v>
      </c>
      <c r="AT107" s="63">
        <v>769.63</v>
      </c>
      <c r="AU107" s="40">
        <f t="shared" si="309"/>
        <v>1.3326790254437228E-2</v>
      </c>
      <c r="AV107" s="63">
        <v>38662.36</v>
      </c>
      <c r="AW107" s="40">
        <f t="shared" si="310"/>
        <v>0.33844038403023052</v>
      </c>
      <c r="AX107" s="63">
        <v>1727.54</v>
      </c>
      <c r="AY107" s="40">
        <f t="shared" si="311"/>
        <v>3.846720799333414E-2</v>
      </c>
      <c r="AZ107" s="63">
        <v>9106.4500000000007</v>
      </c>
      <c r="BA107" s="40">
        <f t="shared" si="312"/>
        <v>0.13072177361703888</v>
      </c>
      <c r="BB107" s="63">
        <v>1255.1400000000001</v>
      </c>
      <c r="BC107" s="40">
        <f t="shared" si="313"/>
        <v>1.3042459015916469E-2</v>
      </c>
      <c r="BD107" s="63">
        <v>3187.14</v>
      </c>
      <c r="BE107" s="40">
        <f t="shared" si="314"/>
        <v>2.8456665580652529E-2</v>
      </c>
      <c r="BF107" s="63">
        <v>3225.94</v>
      </c>
      <c r="BG107" s="40">
        <f t="shared" si="315"/>
        <v>1.7281023107021825E-2</v>
      </c>
      <c r="BH107" s="63">
        <v>37419.97</v>
      </c>
      <c r="BI107" s="40">
        <f t="shared" si="317"/>
        <v>0.26344362632765628</v>
      </c>
      <c r="BJ107" s="63">
        <v>1118.19</v>
      </c>
      <c r="BK107" s="40">
        <f t="shared" si="318"/>
        <v>9.587028742138343E-3</v>
      </c>
      <c r="BL107" s="123">
        <f t="shared" si="116"/>
        <v>133126.47</v>
      </c>
      <c r="BM107" s="63">
        <v>12830.51</v>
      </c>
      <c r="BN107" s="40">
        <f t="shared" si="201"/>
        <v>0.13914867819432755</v>
      </c>
      <c r="BO107" s="63">
        <v>7242.27</v>
      </c>
      <c r="BP107" s="40">
        <f t="shared" si="202"/>
        <v>0.10596732400927832</v>
      </c>
      <c r="BQ107" s="63">
        <v>2117.67</v>
      </c>
      <c r="BR107" s="40">
        <f t="shared" si="203"/>
        <v>3.3568774082770224E-2</v>
      </c>
      <c r="BS107" s="63">
        <v>5221.2299999999996</v>
      </c>
      <c r="BT107" s="40">
        <f t="shared" si="204"/>
        <v>6.0938526344685141E-2</v>
      </c>
      <c r="BU107" s="105">
        <v>31860.27</v>
      </c>
      <c r="BV107" s="40">
        <f t="shared" si="205"/>
        <v>0.27799708376026527</v>
      </c>
      <c r="BW107" s="63">
        <v>3360.61</v>
      </c>
      <c r="BX107" s="40">
        <f t="shared" si="206"/>
        <v>5.9262690803129986E-2</v>
      </c>
      <c r="BY107" s="63">
        <v>8753.32</v>
      </c>
      <c r="BZ107" s="40">
        <f t="shared" si="207"/>
        <v>9.8775992071126931E-2</v>
      </c>
      <c r="CA107" s="63">
        <v>1128.73</v>
      </c>
      <c r="CB107" s="40">
        <f t="shared" si="208"/>
        <v>1.5649123994001722E-2</v>
      </c>
      <c r="CC107" s="63">
        <v>5149.7299999999996</v>
      </c>
      <c r="CD107" s="40">
        <f t="shared" si="209"/>
        <v>5.7938105358374403E-2</v>
      </c>
      <c r="CE107" s="63">
        <v>2148.5</v>
      </c>
      <c r="CF107" s="40">
        <f t="shared" si="210"/>
        <v>1.4919651928027348E-2</v>
      </c>
      <c r="CG107" s="63">
        <v>43561.37</v>
      </c>
      <c r="CH107" s="40">
        <f t="shared" si="211"/>
        <v>0.38434944065062776</v>
      </c>
      <c r="CI107" s="63">
        <v>9752.26</v>
      </c>
      <c r="CJ107" s="40">
        <f t="shared" si="212"/>
        <v>7.4885557232517996E-2</v>
      </c>
      <c r="CK107" s="63">
        <v>5894.97</v>
      </c>
      <c r="CL107" s="40">
        <f t="shared" si="213"/>
        <v>5.996212449482035E-2</v>
      </c>
      <c r="CM107" s="63">
        <v>7922.29</v>
      </c>
      <c r="CN107" s="40">
        <f t="shared" si="273"/>
        <v>0.13226961645051899</v>
      </c>
      <c r="CO107" s="63">
        <v>1039.17</v>
      </c>
      <c r="CP107" s="40">
        <f t="shared" si="274"/>
        <v>1.8570050533010862E-2</v>
      </c>
      <c r="CQ107" s="63">
        <v>13400.54</v>
      </c>
      <c r="CR107" s="40">
        <f t="shared" si="275"/>
        <v>0.22112719169057302</v>
      </c>
      <c r="CS107" s="63">
        <v>5475.21</v>
      </c>
      <c r="CT107" s="40">
        <f t="shared" si="276"/>
        <v>9.4480823199251635E-2</v>
      </c>
      <c r="CU107" s="63">
        <v>2353.64</v>
      </c>
      <c r="CV107" s="40">
        <f t="shared" si="277"/>
        <v>3.5525762079248152E-2</v>
      </c>
      <c r="CW107" s="63">
        <v>3021.23</v>
      </c>
      <c r="CX107" s="40">
        <f t="shared" si="278"/>
        <v>3.2352768895989321E-2</v>
      </c>
      <c r="CY107" s="63">
        <v>40288.080000000002</v>
      </c>
      <c r="CZ107" s="40">
        <f t="shared" si="288"/>
        <v>0.55869658431381475</v>
      </c>
      <c r="DA107" s="63">
        <v>1889.93</v>
      </c>
      <c r="DB107" s="40">
        <f t="shared" si="289"/>
        <v>2.8148382919762668E-2</v>
      </c>
      <c r="DC107" s="63">
        <v>6653.89</v>
      </c>
      <c r="DD107" s="40">
        <f t="shared" si="290"/>
        <v>5.0718404461342056E-2</v>
      </c>
      <c r="DE107" s="63">
        <v>28737.98</v>
      </c>
      <c r="DF107" s="40">
        <f t="shared" si="291"/>
        <v>0.28076791220510827</v>
      </c>
      <c r="DG107" s="63">
        <v>2329.9</v>
      </c>
      <c r="DH107" s="40">
        <f t="shared" si="292"/>
        <v>2.8258677696675803E-2</v>
      </c>
      <c r="DI107" s="63">
        <v>5923.75</v>
      </c>
      <c r="DJ107" s="40">
        <f t="shared" si="293"/>
        <v>9.5493881701558717E-2</v>
      </c>
      <c r="DK107" s="63">
        <v>1954.66</v>
      </c>
      <c r="DL107" s="40">
        <f t="shared" si="294"/>
        <v>2.4716701128542122E-2</v>
      </c>
      <c r="DM107" s="63">
        <v>1606.27</v>
      </c>
      <c r="DN107" s="40">
        <f t="shared" si="295"/>
        <v>2.5437060666852057E-2</v>
      </c>
      <c r="DO107" s="63">
        <v>29.16</v>
      </c>
      <c r="DP107" s="40">
        <f t="shared" si="296"/>
        <v>5.3502957524596503E-4</v>
      </c>
      <c r="DQ107" s="63">
        <v>14831.18</v>
      </c>
      <c r="DR107" s="40">
        <f t="shared" si="297"/>
        <v>0.20533669562149837</v>
      </c>
      <c r="DS107" s="63">
        <v>1560.44</v>
      </c>
      <c r="DT107" s="40">
        <f>+DS107/DS$86</f>
        <v>2.6675150163535815E-2</v>
      </c>
      <c r="DU107" s="63">
        <v>43502.91</v>
      </c>
      <c r="DV107" s="40">
        <f>+DU107/DU$86</f>
        <v>0.51991841531818617</v>
      </c>
      <c r="DW107" s="63">
        <v>2116.36</v>
      </c>
      <c r="DX107" s="40">
        <f>+DW107/DW$86</f>
        <v>3.0308272636399836E-2</v>
      </c>
      <c r="DY107" s="63">
        <v>3207.24</v>
      </c>
      <c r="DZ107" s="40">
        <f>+DY107/DY$86</f>
        <v>5.6706876560118046E-2</v>
      </c>
      <c r="EA107" s="63">
        <v>12162.4</v>
      </c>
      <c r="EB107" s="40">
        <f t="shared" si="298"/>
        <v>0.18546916268657623</v>
      </c>
      <c r="EC107" s="63">
        <v>5128.8599999999997</v>
      </c>
      <c r="ED107" s="40">
        <f>+EC107/EC$86</f>
        <v>8.363515812107486E-2</v>
      </c>
      <c r="EE107" s="63">
        <v>41888.620000000003</v>
      </c>
      <c r="EF107" s="40">
        <f>+EE107/EE$86</f>
        <v>0.31664651748790723</v>
      </c>
      <c r="EG107" s="63">
        <v>10430</v>
      </c>
      <c r="EH107" s="40">
        <f>+EG107/EG$86</f>
        <v>0.18137379783342653</v>
      </c>
      <c r="EI107" s="63">
        <v>3396.18</v>
      </c>
      <c r="EJ107" s="40">
        <f>+EI107/EI$86</f>
        <v>6.8456161554428824E-2</v>
      </c>
      <c r="EK107" s="63">
        <v>98.41</v>
      </c>
      <c r="EL107" s="40">
        <f>+EK107/EK$86</f>
        <v>2.658934923776838E-3</v>
      </c>
      <c r="EM107" s="63">
        <v>15068.35</v>
      </c>
      <c r="EN107" s="40">
        <f>+EM107/EM$86</f>
        <v>0.39348354369294591</v>
      </c>
      <c r="EO107" s="63">
        <v>7351.65</v>
      </c>
      <c r="EP107" s="40">
        <f>+EO107/EO$86</f>
        <v>0.1813238852317095</v>
      </c>
      <c r="EQ107" s="63">
        <v>2844.6</v>
      </c>
      <c r="ER107" s="40">
        <f>+EQ107/EQ$86</f>
        <v>0.15616344954003536</v>
      </c>
      <c r="ES107" s="63">
        <v>6162.4</v>
      </c>
      <c r="ET107" s="42">
        <f>+ES107/ES$86</f>
        <v>6.2347940643190276E-2</v>
      </c>
      <c r="EU107" s="63">
        <v>38841.08</v>
      </c>
      <c r="EV107" s="42">
        <f>+EU107/EU$86</f>
        <v>0.63057550266055207</v>
      </c>
      <c r="EW107" s="63">
        <v>0</v>
      </c>
      <c r="EX107" s="42">
        <f>+EW107/EW$86</f>
        <v>0</v>
      </c>
      <c r="EY107" s="43">
        <v>2725.08</v>
      </c>
      <c r="EZ107" s="42">
        <f>+EY107/EY$86</f>
        <v>3.411155892257705E-2</v>
      </c>
      <c r="FA107" s="43">
        <v>-914.73</v>
      </c>
      <c r="FB107" s="42">
        <f>+FA107/FA$86</f>
        <v>-2.8824856061639748E-2</v>
      </c>
      <c r="FC107" s="43">
        <v>1466.78</v>
      </c>
      <c r="FD107" s="42">
        <f>+FC107/FC$86</f>
        <v>1.6352955735597596E-2</v>
      </c>
      <c r="FE107" s="43">
        <v>866.66</v>
      </c>
      <c r="FF107" s="42">
        <f>+FE107/FE$86</f>
        <v>2.1420093949254749E-2</v>
      </c>
      <c r="FG107" s="43"/>
      <c r="FH107" s="42">
        <f>+FG107/FG$86</f>
        <v>0</v>
      </c>
      <c r="FI107" s="41"/>
      <c r="FJ107" s="42">
        <f>+FI107/FI$86</f>
        <v>0</v>
      </c>
      <c r="FK107" s="41">
        <v>627.34</v>
      </c>
      <c r="FL107" s="42">
        <f>+FK107/FK$86</f>
        <v>2.1730320125087722E-2</v>
      </c>
    </row>
    <row r="108" spans="1:168" ht="14" customHeight="1" x14ac:dyDescent="0.15">
      <c r="A108" s="114">
        <v>6232</v>
      </c>
      <c r="B108" s="60" t="s">
        <v>138</v>
      </c>
      <c r="C108" s="128">
        <f t="shared" si="126"/>
        <v>350</v>
      </c>
      <c r="D108" s="63"/>
      <c r="E108" s="40">
        <f t="shared" si="173"/>
        <v>0</v>
      </c>
      <c r="F108" s="63"/>
      <c r="G108" s="40">
        <f t="shared" si="174"/>
        <v>0</v>
      </c>
      <c r="H108" s="63">
        <v>350</v>
      </c>
      <c r="I108" s="40">
        <f t="shared" si="175"/>
        <v>2.8535787954636249E-3</v>
      </c>
      <c r="J108" s="63"/>
      <c r="K108" s="40">
        <f t="shared" si="176"/>
        <v>0</v>
      </c>
      <c r="L108" s="63"/>
      <c r="M108" s="40">
        <f t="shared" si="177"/>
        <v>0</v>
      </c>
      <c r="N108" s="63"/>
      <c r="O108" s="40">
        <f t="shared" si="178"/>
        <v>0</v>
      </c>
      <c r="P108" s="63"/>
      <c r="Q108" s="40">
        <f t="shared" si="179"/>
        <v>0</v>
      </c>
      <c r="R108" s="63"/>
      <c r="S108" s="40">
        <f t="shared" si="180"/>
        <v>0</v>
      </c>
      <c r="T108" s="63">
        <v>153.37</v>
      </c>
      <c r="U108" s="40">
        <f t="shared" si="181"/>
        <v>3.1610700934367555E-3</v>
      </c>
      <c r="V108" s="63">
        <v>1750</v>
      </c>
      <c r="W108" s="40">
        <f t="shared" si="182"/>
        <v>2.2114698452185937E-2</v>
      </c>
      <c r="X108" s="63">
        <v>175</v>
      </c>
      <c r="Y108" s="40">
        <f t="shared" ref="Y108" si="320">+X108/X$86</f>
        <v>2.7627501709747673E-3</v>
      </c>
      <c r="Z108" s="63"/>
      <c r="AA108" s="40">
        <f t="shared" si="282"/>
        <v>0</v>
      </c>
      <c r="AB108" s="63"/>
      <c r="AC108" s="40">
        <f t="shared" si="300"/>
        <v>0</v>
      </c>
      <c r="AD108" s="63"/>
      <c r="AE108" s="40">
        <f t="shared" si="301"/>
        <v>0</v>
      </c>
      <c r="AF108" s="63">
        <v>350</v>
      </c>
      <c r="AG108" s="40">
        <f t="shared" si="302"/>
        <v>4.6415201482421977E-3</v>
      </c>
      <c r="AH108" s="63"/>
      <c r="AI108" s="40">
        <f t="shared" si="303"/>
        <v>0</v>
      </c>
      <c r="AJ108" s="63"/>
      <c r="AK108" s="40">
        <f t="shared" si="304"/>
        <v>0</v>
      </c>
      <c r="AL108" s="63"/>
      <c r="AM108" s="40">
        <f t="shared" si="305"/>
        <v>0</v>
      </c>
      <c r="AN108" s="63"/>
      <c r="AO108" s="40">
        <f t="shared" si="306"/>
        <v>0</v>
      </c>
      <c r="AP108" s="63">
        <v>1750</v>
      </c>
      <c r="AQ108" s="40">
        <f t="shared" si="307"/>
        <v>2.511113470760595E-2</v>
      </c>
      <c r="AR108" s="63"/>
      <c r="AS108" s="40">
        <f t="shared" si="308"/>
        <v>0</v>
      </c>
      <c r="AT108" s="63"/>
      <c r="AU108" s="40">
        <f t="shared" si="309"/>
        <v>0</v>
      </c>
      <c r="AV108" s="63"/>
      <c r="AW108" s="40">
        <f t="shared" si="310"/>
        <v>0</v>
      </c>
      <c r="AX108" s="63"/>
      <c r="AY108" s="40">
        <f t="shared" si="311"/>
        <v>0</v>
      </c>
      <c r="AZ108" s="63">
        <v>241.96</v>
      </c>
      <c r="BA108" s="40">
        <f t="shared" si="312"/>
        <v>3.4733008301125828E-3</v>
      </c>
      <c r="BB108" s="63"/>
      <c r="BC108" s="40">
        <f t="shared" si="313"/>
        <v>0</v>
      </c>
      <c r="BD108" s="63">
        <v>525</v>
      </c>
      <c r="BE108" s="40">
        <f t="shared" si="314"/>
        <v>4.6875096261358388E-3</v>
      </c>
      <c r="BF108" s="63"/>
      <c r="BG108" s="40">
        <f t="shared" si="315"/>
        <v>0</v>
      </c>
      <c r="BH108" s="63">
        <v>1239.68</v>
      </c>
      <c r="BI108" s="40">
        <f t="shared" si="317"/>
        <v>8.7275803450903074E-3</v>
      </c>
      <c r="BJ108" s="63"/>
      <c r="BK108" s="40">
        <f t="shared" si="318"/>
        <v>0</v>
      </c>
      <c r="BL108" s="123">
        <f t="shared" si="116"/>
        <v>6749.5400000000009</v>
      </c>
      <c r="BM108" s="63">
        <v>2047.38</v>
      </c>
      <c r="BN108" s="40">
        <f t="shared" si="201"/>
        <v>2.2204122888451226E-2</v>
      </c>
      <c r="BO108" s="63">
        <v>1337.18</v>
      </c>
      <c r="BP108" s="40">
        <f t="shared" si="202"/>
        <v>1.956532776584231E-2</v>
      </c>
      <c r="BQ108" s="63"/>
      <c r="BR108" s="40">
        <f t="shared" si="203"/>
        <v>0</v>
      </c>
      <c r="BS108" s="63">
        <v>1750</v>
      </c>
      <c r="BT108" s="40">
        <f t="shared" si="204"/>
        <v>2.0424769853693289E-2</v>
      </c>
      <c r="BU108" s="63">
        <v>754.05</v>
      </c>
      <c r="BV108" s="40">
        <f t="shared" si="205"/>
        <v>6.5794703249353508E-3</v>
      </c>
      <c r="BW108" s="63">
        <v>860.93</v>
      </c>
      <c r="BX108" s="40">
        <f t="shared" si="206"/>
        <v>1.5182073609594298E-2</v>
      </c>
      <c r="BY108" s="63"/>
      <c r="BZ108" s="40"/>
      <c r="CA108" s="63"/>
      <c r="CB108" s="40"/>
      <c r="CC108" s="63"/>
      <c r="CD108" s="40"/>
      <c r="CE108" s="63"/>
      <c r="CF108" s="40"/>
      <c r="CG108" s="63"/>
      <c r="CH108" s="40"/>
      <c r="CI108" s="63"/>
      <c r="CJ108" s="40"/>
      <c r="CK108" s="63"/>
      <c r="CL108" s="40"/>
      <c r="CM108" s="63"/>
      <c r="CN108" s="40"/>
      <c r="CO108" s="63"/>
      <c r="CP108" s="40"/>
      <c r="CQ108" s="63"/>
      <c r="CR108" s="40"/>
      <c r="CS108" s="63"/>
      <c r="CT108" s="40"/>
      <c r="CU108" s="63"/>
      <c r="CV108" s="40"/>
      <c r="CW108" s="63"/>
      <c r="CX108" s="40"/>
      <c r="CY108" s="63"/>
      <c r="CZ108" s="40"/>
      <c r="DA108" s="63"/>
      <c r="DB108" s="40"/>
      <c r="DC108" s="63"/>
      <c r="DD108" s="40"/>
      <c r="DE108" s="63"/>
      <c r="DF108" s="40"/>
      <c r="DG108" s="63"/>
      <c r="DH108" s="40"/>
      <c r="DI108" s="63"/>
      <c r="DJ108" s="40"/>
      <c r="DK108" s="63"/>
      <c r="DL108" s="40"/>
      <c r="DM108" s="63"/>
      <c r="DN108" s="40"/>
      <c r="DO108" s="63"/>
      <c r="DP108" s="40"/>
      <c r="DQ108" s="63"/>
      <c r="DR108" s="40"/>
      <c r="DS108" s="63"/>
      <c r="DT108" s="40"/>
      <c r="DU108" s="63"/>
      <c r="DV108" s="40"/>
      <c r="DW108" s="63"/>
      <c r="DX108" s="40"/>
      <c r="DY108" s="63"/>
      <c r="DZ108" s="40"/>
      <c r="EA108" s="63"/>
      <c r="EB108" s="40"/>
      <c r="EC108" s="63"/>
      <c r="ED108" s="40"/>
      <c r="EE108" s="63"/>
      <c r="EF108" s="40"/>
      <c r="EG108" s="63"/>
      <c r="EH108" s="40"/>
      <c r="EI108" s="63"/>
      <c r="EJ108" s="40"/>
      <c r="EK108" s="63"/>
      <c r="EL108" s="40"/>
      <c r="EM108" s="63"/>
      <c r="EN108" s="40"/>
      <c r="EO108" s="63"/>
      <c r="EP108" s="40"/>
      <c r="EQ108" s="63"/>
      <c r="ER108" s="40"/>
      <c r="ES108" s="63"/>
      <c r="ET108" s="42"/>
      <c r="EU108" s="63"/>
      <c r="EV108" s="42"/>
      <c r="EW108" s="63"/>
      <c r="EX108" s="42"/>
      <c r="EY108" s="43"/>
      <c r="EZ108" s="42"/>
      <c r="FA108" s="43"/>
      <c r="FB108" s="42"/>
      <c r="FC108" s="43"/>
      <c r="FD108" s="42"/>
      <c r="FE108" s="43"/>
      <c r="FF108" s="42"/>
      <c r="FG108" s="43"/>
      <c r="FH108" s="42"/>
      <c r="FI108" s="41"/>
      <c r="FJ108" s="42"/>
      <c r="FK108" s="41"/>
      <c r="FL108" s="42"/>
    </row>
    <row r="109" spans="1:168" ht="14" customHeight="1" x14ac:dyDescent="0.15">
      <c r="A109" s="114">
        <v>6235</v>
      </c>
      <c r="B109" s="60" t="s">
        <v>80</v>
      </c>
      <c r="C109" s="128">
        <f t="shared" si="126"/>
        <v>0</v>
      </c>
      <c r="D109" s="63"/>
      <c r="E109" s="40">
        <f t="shared" si="173"/>
        <v>0</v>
      </c>
      <c r="F109" s="63"/>
      <c r="G109" s="40">
        <f t="shared" si="174"/>
        <v>0</v>
      </c>
      <c r="H109" s="63"/>
      <c r="I109" s="40">
        <f t="shared" si="175"/>
        <v>0</v>
      </c>
      <c r="J109" s="63"/>
      <c r="K109" s="40">
        <f t="shared" si="176"/>
        <v>0</v>
      </c>
      <c r="L109" s="63"/>
      <c r="M109" s="40">
        <f t="shared" si="177"/>
        <v>0</v>
      </c>
      <c r="N109" s="63"/>
      <c r="O109" s="40">
        <f t="shared" si="178"/>
        <v>0</v>
      </c>
      <c r="P109" s="63"/>
      <c r="Q109" s="40">
        <f t="shared" si="179"/>
        <v>0</v>
      </c>
      <c r="R109" s="63"/>
      <c r="S109" s="40">
        <f t="shared" si="180"/>
        <v>0</v>
      </c>
      <c r="T109" s="63"/>
      <c r="U109" s="40">
        <f t="shared" si="181"/>
        <v>0</v>
      </c>
      <c r="V109" s="63"/>
      <c r="W109" s="40">
        <f t="shared" si="182"/>
        <v>0</v>
      </c>
      <c r="X109" s="63"/>
      <c r="Y109" s="40">
        <f t="shared" ref="Y109" si="321">+X109/X$86</f>
        <v>0</v>
      </c>
      <c r="Z109" s="63"/>
      <c r="AA109" s="40">
        <f t="shared" si="282"/>
        <v>0</v>
      </c>
      <c r="AB109" s="63"/>
      <c r="AC109" s="40">
        <f t="shared" si="300"/>
        <v>0</v>
      </c>
      <c r="AD109" s="63"/>
      <c r="AE109" s="40">
        <f t="shared" si="301"/>
        <v>0</v>
      </c>
      <c r="AF109" s="63"/>
      <c r="AG109" s="40">
        <f t="shared" si="302"/>
        <v>0</v>
      </c>
      <c r="AH109" s="63"/>
      <c r="AI109" s="40">
        <f t="shared" si="303"/>
        <v>0</v>
      </c>
      <c r="AJ109" s="63"/>
      <c r="AK109" s="40">
        <f t="shared" si="304"/>
        <v>0</v>
      </c>
      <c r="AL109" s="63"/>
      <c r="AM109" s="40">
        <f t="shared" si="305"/>
        <v>0</v>
      </c>
      <c r="AN109" s="63"/>
      <c r="AO109" s="40">
        <f t="shared" si="306"/>
        <v>0</v>
      </c>
      <c r="AP109" s="63"/>
      <c r="AQ109" s="40">
        <f t="shared" si="307"/>
        <v>0</v>
      </c>
      <c r="AR109" s="63"/>
      <c r="AS109" s="40">
        <f t="shared" si="308"/>
        <v>0</v>
      </c>
      <c r="AT109" s="63"/>
      <c r="AU109" s="40">
        <f t="shared" si="309"/>
        <v>0</v>
      </c>
      <c r="AV109" s="63"/>
      <c r="AW109" s="40">
        <f t="shared" si="310"/>
        <v>0</v>
      </c>
      <c r="AX109" s="63"/>
      <c r="AY109" s="40">
        <f t="shared" si="311"/>
        <v>0</v>
      </c>
      <c r="AZ109" s="63"/>
      <c r="BA109" s="40">
        <f t="shared" si="312"/>
        <v>0</v>
      </c>
      <c r="BB109" s="63"/>
      <c r="BC109" s="40">
        <f t="shared" si="313"/>
        <v>0</v>
      </c>
      <c r="BD109" s="63"/>
      <c r="BE109" s="40">
        <f t="shared" si="314"/>
        <v>0</v>
      </c>
      <c r="BF109" s="63"/>
      <c r="BG109" s="40">
        <f t="shared" si="315"/>
        <v>0</v>
      </c>
      <c r="BH109" s="63"/>
      <c r="BI109" s="40">
        <f t="shared" si="317"/>
        <v>0</v>
      </c>
      <c r="BJ109" s="63"/>
      <c r="BK109" s="40">
        <f t="shared" si="318"/>
        <v>0</v>
      </c>
      <c r="BL109" s="123">
        <f t="shared" si="116"/>
        <v>0</v>
      </c>
      <c r="BM109" s="63"/>
      <c r="BN109" s="40">
        <f t="shared" si="201"/>
        <v>0</v>
      </c>
      <c r="BO109" s="63"/>
      <c r="BP109" s="40">
        <f t="shared" si="202"/>
        <v>0</v>
      </c>
      <c r="BQ109" s="63"/>
      <c r="BR109" s="40">
        <f t="shared" si="203"/>
        <v>0</v>
      </c>
      <c r="BS109" s="63"/>
      <c r="BT109" s="40">
        <f t="shared" si="204"/>
        <v>0</v>
      </c>
      <c r="BU109" s="63"/>
      <c r="BV109" s="40">
        <f t="shared" si="205"/>
        <v>0</v>
      </c>
      <c r="BW109" s="63"/>
      <c r="BX109" s="40">
        <f t="shared" si="206"/>
        <v>0</v>
      </c>
      <c r="BY109" s="63"/>
      <c r="BZ109" s="40">
        <f t="shared" si="207"/>
        <v>0</v>
      </c>
      <c r="CA109" s="63"/>
      <c r="CB109" s="40">
        <f t="shared" si="208"/>
        <v>0</v>
      </c>
      <c r="CC109" s="63"/>
      <c r="CD109" s="40">
        <f t="shared" si="209"/>
        <v>0</v>
      </c>
      <c r="CE109" s="63"/>
      <c r="CF109" s="40">
        <f t="shared" si="210"/>
        <v>0</v>
      </c>
      <c r="CG109" s="63"/>
      <c r="CH109" s="40">
        <f t="shared" si="211"/>
        <v>0</v>
      </c>
      <c r="CI109" s="63"/>
      <c r="CJ109" s="40">
        <f t="shared" si="212"/>
        <v>0</v>
      </c>
      <c r="CK109" s="63"/>
      <c r="CL109" s="40">
        <f t="shared" si="213"/>
        <v>0</v>
      </c>
      <c r="CM109" s="63"/>
      <c r="CN109" s="40">
        <f>+CM109/CM$86</f>
        <v>0</v>
      </c>
      <c r="CO109" s="63">
        <v>-0.01</v>
      </c>
      <c r="CP109" s="40">
        <f>+CO109/CO$86</f>
        <v>-1.7870079518279842E-7</v>
      </c>
      <c r="CQ109" s="63"/>
      <c r="CR109" s="40">
        <f>+CQ109/CQ$86</f>
        <v>0</v>
      </c>
      <c r="CS109" s="63"/>
      <c r="CT109" s="40">
        <f>+CS109/CS$86</f>
        <v>0</v>
      </c>
      <c r="CU109" s="63"/>
      <c r="CV109" s="40">
        <f>+CU109/CU$86</f>
        <v>0</v>
      </c>
      <c r="CW109" s="63"/>
      <c r="CX109" s="40">
        <f>+CW109/CW$86</f>
        <v>0</v>
      </c>
      <c r="CY109" s="63"/>
      <c r="CZ109" s="40">
        <f t="shared" si="288"/>
        <v>0</v>
      </c>
      <c r="DA109" s="63"/>
      <c r="DB109" s="40">
        <f t="shared" si="289"/>
        <v>0</v>
      </c>
      <c r="DC109" s="63"/>
      <c r="DD109" s="40">
        <f t="shared" si="290"/>
        <v>0</v>
      </c>
      <c r="DE109" s="63"/>
      <c r="DF109" s="40">
        <f t="shared" si="291"/>
        <v>0</v>
      </c>
      <c r="DG109" s="63"/>
      <c r="DH109" s="40">
        <f t="shared" si="292"/>
        <v>0</v>
      </c>
      <c r="DI109" s="63"/>
      <c r="DJ109" s="40">
        <f t="shared" si="293"/>
        <v>0</v>
      </c>
      <c r="DK109" s="63"/>
      <c r="DL109" s="40">
        <f t="shared" si="294"/>
        <v>0</v>
      </c>
      <c r="DM109" s="63"/>
      <c r="DN109" s="40">
        <f t="shared" si="295"/>
        <v>0</v>
      </c>
      <c r="DO109" s="63"/>
      <c r="DP109" s="40">
        <f t="shared" si="296"/>
        <v>0</v>
      </c>
      <c r="DQ109" s="63">
        <v>220.18</v>
      </c>
      <c r="DR109" s="40">
        <f t="shared" si="297"/>
        <v>3.0483773807573984E-3</v>
      </c>
      <c r="DS109" s="63"/>
      <c r="DT109" s="40"/>
      <c r="DU109" s="63"/>
      <c r="DV109" s="40"/>
      <c r="DW109" s="63"/>
      <c r="DX109" s="40"/>
      <c r="DY109" s="63"/>
      <c r="DZ109" s="40"/>
      <c r="EA109" s="63">
        <v>322.89999999999998</v>
      </c>
      <c r="EB109" s="40">
        <f t="shared" si="298"/>
        <v>4.9240275464953846E-3</v>
      </c>
      <c r="EC109" s="63"/>
      <c r="ED109" s="40"/>
      <c r="EE109" s="63"/>
      <c r="EF109" s="40"/>
      <c r="EG109" s="63"/>
      <c r="EH109" s="40"/>
      <c r="EI109" s="63"/>
      <c r="EJ109" s="40"/>
      <c r="EK109" s="63"/>
      <c r="EL109" s="40"/>
      <c r="EM109" s="63"/>
      <c r="EN109" s="40"/>
      <c r="EO109" s="63"/>
      <c r="EP109" s="40"/>
      <c r="EQ109" s="63"/>
      <c r="ER109" s="40"/>
      <c r="ES109" s="63"/>
      <c r="ET109" s="42"/>
      <c r="EU109" s="63"/>
      <c r="EV109" s="42"/>
      <c r="EW109" s="63"/>
      <c r="EX109" s="42"/>
      <c r="EY109" s="43"/>
      <c r="EZ109" s="42"/>
      <c r="FA109" s="43"/>
      <c r="FB109" s="42"/>
      <c r="FC109" s="43"/>
      <c r="FD109" s="42"/>
      <c r="FE109" s="43"/>
      <c r="FF109" s="42"/>
      <c r="FG109" s="43"/>
      <c r="FH109" s="42"/>
      <c r="FI109" s="41"/>
      <c r="FJ109" s="42"/>
      <c r="FK109" s="41"/>
      <c r="FL109" s="42"/>
    </row>
    <row r="110" spans="1:168" ht="14" customHeight="1" x14ac:dyDescent="0.15">
      <c r="A110" s="114">
        <v>6240</v>
      </c>
      <c r="B110" s="60" t="s">
        <v>153</v>
      </c>
      <c r="C110" s="128">
        <f t="shared" si="126"/>
        <v>16901.02</v>
      </c>
      <c r="D110" s="63">
        <v>757.48</v>
      </c>
      <c r="E110" s="40">
        <f t="shared" si="173"/>
        <v>7.7936928788254027E-3</v>
      </c>
      <c r="F110" s="63">
        <v>746.13</v>
      </c>
      <c r="G110" s="40">
        <f t="shared" si="174"/>
        <v>8.5251958482445885E-3</v>
      </c>
      <c r="H110" s="63">
        <v>3143.13</v>
      </c>
      <c r="I110" s="40">
        <f t="shared" si="175"/>
        <v>2.562619748395881E-2</v>
      </c>
      <c r="J110" s="63">
        <v>1055.5999999999999</v>
      </c>
      <c r="K110" s="40">
        <f t="shared" si="176"/>
        <v>5.7599383627664385E-3</v>
      </c>
      <c r="L110" s="63">
        <v>4287.59</v>
      </c>
      <c r="M110" s="40">
        <f t="shared" si="177"/>
        <v>7.5394655259790028E-2</v>
      </c>
      <c r="N110" s="63">
        <v>6911.09</v>
      </c>
      <c r="O110" s="40">
        <f t="shared" si="178"/>
        <v>7.0536650257999933E-2</v>
      </c>
      <c r="P110" s="63">
        <v>754.85</v>
      </c>
      <c r="Q110" s="40">
        <f t="shared" si="179"/>
        <v>6.2660313612856637E-3</v>
      </c>
      <c r="R110" s="63">
        <v>757.62</v>
      </c>
      <c r="S110" s="40">
        <f t="shared" si="180"/>
        <v>9.0617128696967014E-3</v>
      </c>
      <c r="T110" s="63">
        <v>7352.09</v>
      </c>
      <c r="U110" s="40">
        <f t="shared" si="181"/>
        <v>0.15153205857244204</v>
      </c>
      <c r="V110" s="63">
        <v>757.62</v>
      </c>
      <c r="W110" s="40">
        <f t="shared" si="182"/>
        <v>9.5740216236257763E-3</v>
      </c>
      <c r="X110" s="63">
        <v>752.09</v>
      </c>
      <c r="Y110" s="40">
        <f t="shared" ref="Y110" si="322">+X110/X$86</f>
        <v>1.1873353006219502E-2</v>
      </c>
      <c r="Z110" s="63">
        <v>4845.32</v>
      </c>
      <c r="AA110" s="40">
        <f t="shared" si="282"/>
        <v>8.4271637640236916E-2</v>
      </c>
      <c r="AB110" s="63">
        <v>749.32</v>
      </c>
      <c r="AC110" s="40">
        <f t="shared" si="300"/>
        <v>9.7488042323746905E-3</v>
      </c>
      <c r="AD110" s="63">
        <v>754.85</v>
      </c>
      <c r="AE110" s="40">
        <f t="shared" si="301"/>
        <v>8.0201548824346339E-3</v>
      </c>
      <c r="AF110" s="63">
        <v>1504.23</v>
      </c>
      <c r="AG110" s="40">
        <f t="shared" si="302"/>
        <v>1.9948325293115316E-2</v>
      </c>
      <c r="AH110" s="63">
        <v>749.38</v>
      </c>
      <c r="AI110" s="40">
        <f t="shared" si="303"/>
        <v>5.4492488976320289E-3</v>
      </c>
      <c r="AJ110" s="63">
        <v>743.93</v>
      </c>
      <c r="AK110" s="40">
        <f t="shared" si="304"/>
        <v>1.2106915424262002E-2</v>
      </c>
      <c r="AL110" s="63">
        <v>779.35</v>
      </c>
      <c r="AM110" s="40">
        <f t="shared" si="305"/>
        <v>7.5599306505983099E-3</v>
      </c>
      <c r="AN110" s="63">
        <v>779.35</v>
      </c>
      <c r="AO110" s="40">
        <f t="shared" si="306"/>
        <v>8.1855278481246657E-3</v>
      </c>
      <c r="AP110" s="63"/>
      <c r="AQ110" s="40">
        <f t="shared" si="307"/>
        <v>0</v>
      </c>
      <c r="AR110" s="63">
        <v>773.9</v>
      </c>
      <c r="AS110" s="40">
        <f t="shared" si="308"/>
        <v>1.0370128776390463E-2</v>
      </c>
      <c r="AT110" s="63">
        <v>773.9</v>
      </c>
      <c r="AU110" s="40">
        <f t="shared" si="309"/>
        <v>1.3400728892986201E-2</v>
      </c>
      <c r="AV110" s="127">
        <f>404.49+450</f>
        <v>854.49</v>
      </c>
      <c r="AW110" s="40">
        <f t="shared" si="310"/>
        <v>7.4799863161481E-3</v>
      </c>
      <c r="AX110" s="63">
        <v>1132.4100000000001</v>
      </c>
      <c r="AY110" s="40">
        <f t="shared" si="311"/>
        <v>2.5215422510466625E-2</v>
      </c>
      <c r="AZ110" s="63">
        <v>763</v>
      </c>
      <c r="BA110" s="40">
        <f t="shared" si="312"/>
        <v>1.0952754725474873E-2</v>
      </c>
      <c r="BB110" s="63">
        <v>763</v>
      </c>
      <c r="BC110" s="40">
        <f t="shared" si="313"/>
        <v>7.9285149299235663E-3</v>
      </c>
      <c r="BD110" s="63">
        <v>972.75</v>
      </c>
      <c r="BE110" s="40">
        <f t="shared" si="314"/>
        <v>8.6852856929974052E-3</v>
      </c>
      <c r="BF110" s="63">
        <v>743.65</v>
      </c>
      <c r="BG110" s="40">
        <f t="shared" si="315"/>
        <v>3.9836552550688411E-3</v>
      </c>
      <c r="BH110" s="63">
        <v>727.6</v>
      </c>
      <c r="BI110" s="40">
        <f t="shared" si="317"/>
        <v>5.1224408388355919E-3</v>
      </c>
      <c r="BJ110" s="63">
        <v>732.95</v>
      </c>
      <c r="BK110" s="40">
        <f t="shared" si="318"/>
        <v>6.2840954726390849E-3</v>
      </c>
      <c r="BL110" s="123">
        <f t="shared" si="116"/>
        <v>11270.4</v>
      </c>
      <c r="BM110" s="63">
        <v>732.95</v>
      </c>
      <c r="BN110" s="40">
        <f t="shared" si="201"/>
        <v>7.9489454185790263E-3</v>
      </c>
      <c r="BO110" s="63">
        <v>732.95</v>
      </c>
      <c r="BP110" s="40">
        <f t="shared" si="202"/>
        <v>1.0724365445171271E-2</v>
      </c>
      <c r="BQ110" s="63">
        <v>2059.7800000000002</v>
      </c>
      <c r="BR110" s="40">
        <f t="shared" si="203"/>
        <v>3.2651116311893949E-2</v>
      </c>
      <c r="BS110" s="63">
        <v>722.25</v>
      </c>
      <c r="BT110" s="40">
        <f t="shared" si="204"/>
        <v>8.4295943010457008E-3</v>
      </c>
      <c r="BU110" s="63">
        <v>711.55</v>
      </c>
      <c r="BV110" s="40">
        <f t="shared" si="205"/>
        <v>6.2086361775847074E-3</v>
      </c>
      <c r="BW110" s="63">
        <v>1002.81</v>
      </c>
      <c r="BX110" s="40">
        <f t="shared" si="206"/>
        <v>1.7684057050442265E-2</v>
      </c>
      <c r="BY110" s="63">
        <v>690.15</v>
      </c>
      <c r="BZ110" s="40">
        <f t="shared" si="207"/>
        <v>7.7879308568506861E-3</v>
      </c>
      <c r="CA110" s="63">
        <v>679.45</v>
      </c>
      <c r="CB110" s="40">
        <f t="shared" si="208"/>
        <v>9.4201423703848316E-3</v>
      </c>
      <c r="CC110" s="63">
        <v>695.5</v>
      </c>
      <c r="CD110" s="40">
        <f t="shared" si="209"/>
        <v>7.8248669885119023E-3</v>
      </c>
      <c r="CE110" s="63">
        <v>1853.82</v>
      </c>
      <c r="CF110" s="40">
        <f t="shared" si="210"/>
        <v>1.2873329828818086E-2</v>
      </c>
      <c r="CG110" s="63">
        <v>705.04</v>
      </c>
      <c r="CH110" s="40">
        <f t="shared" si="211"/>
        <v>6.2206888726483714E-3</v>
      </c>
      <c r="CI110" s="63">
        <v>684.15</v>
      </c>
      <c r="CJ110" s="40">
        <f t="shared" si="212"/>
        <v>5.2534442253003083E-3</v>
      </c>
      <c r="CK110" s="63">
        <v>684.15</v>
      </c>
      <c r="CL110" s="40">
        <f t="shared" si="213"/>
        <v>6.9589985145185364E-3</v>
      </c>
      <c r="CM110" s="63">
        <v>734.37</v>
      </c>
      <c r="CN110" s="40">
        <f>+CM110/CM$86</f>
        <v>1.2260954627104996E-2</v>
      </c>
      <c r="CO110" s="63">
        <v>749.65</v>
      </c>
      <c r="CP110" s="40">
        <f>+CO110/CO$86</f>
        <v>1.3396305110878482E-2</v>
      </c>
      <c r="CQ110" s="63">
        <v>689.37</v>
      </c>
      <c r="CR110" s="40">
        <f>+CQ110/CQ$86</f>
        <v>1.1375545473221999E-2</v>
      </c>
      <c r="CS110" s="63">
        <v>684.15</v>
      </c>
      <c r="CT110" s="40">
        <f>+CS110/CS$86</f>
        <v>1.1805767302398995E-2</v>
      </c>
      <c r="CU110" s="63">
        <v>678.93</v>
      </c>
      <c r="CV110" s="40">
        <f>+CU110/CU$86</f>
        <v>1.0247746319940155E-2</v>
      </c>
      <c r="CW110" s="63">
        <v>678.93</v>
      </c>
      <c r="CX110" s="40">
        <f>+CW110/CW$86</f>
        <v>7.2703055995584675E-3</v>
      </c>
      <c r="CY110" s="63">
        <v>673.7</v>
      </c>
      <c r="CZ110" s="40">
        <f t="shared" si="288"/>
        <v>9.3425620891394428E-3</v>
      </c>
      <c r="DA110" s="63">
        <v>861.96</v>
      </c>
      <c r="DB110" s="40">
        <f t="shared" si="289"/>
        <v>1.2837925289041726E-2</v>
      </c>
      <c r="DC110" s="63">
        <v>655.35</v>
      </c>
      <c r="DD110" s="40">
        <f t="shared" si="290"/>
        <v>4.9953194843528398E-3</v>
      </c>
      <c r="DE110" s="63">
        <v>650.25</v>
      </c>
      <c r="DF110" s="40">
        <f t="shared" si="291"/>
        <v>6.352893798080855E-3</v>
      </c>
      <c r="DG110" s="63">
        <v>645.15</v>
      </c>
      <c r="DH110" s="40">
        <f t="shared" si="292"/>
        <v>7.8248362230183242E-3</v>
      </c>
      <c r="DI110" s="63">
        <v>640.04999999999995</v>
      </c>
      <c r="DJ110" s="40">
        <f t="shared" si="293"/>
        <v>1.0317933569627794E-2</v>
      </c>
      <c r="DK110" s="63">
        <v>624.75</v>
      </c>
      <c r="DL110" s="40">
        <f t="shared" si="294"/>
        <v>7.8999718774910681E-3</v>
      </c>
      <c r="DM110" s="63">
        <v>624.75</v>
      </c>
      <c r="DN110" s="40">
        <f t="shared" si="295"/>
        <v>9.8936067109613099E-3</v>
      </c>
      <c r="DO110" s="63">
        <v>624.75</v>
      </c>
      <c r="DP110" s="40">
        <f t="shared" si="296"/>
        <v>1.1462953605449817E-2</v>
      </c>
      <c r="DQ110" s="63">
        <v>634.95000000000005</v>
      </c>
      <c r="DR110" s="40">
        <f t="shared" si="297"/>
        <v>8.7908403029880559E-3</v>
      </c>
      <c r="DS110" s="63">
        <v>645.15</v>
      </c>
      <c r="DT110" s="40">
        <f t="shared" ref="DT110:DT118" si="323">+DS110/DS$86</f>
        <v>1.1028602912002467E-2</v>
      </c>
      <c r="DU110" s="63">
        <v>640.04999999999995</v>
      </c>
      <c r="DV110" s="40">
        <f t="shared" ref="DV110:DV118" si="324">+DU110/DU$86</f>
        <v>7.6494602711497913E-3</v>
      </c>
      <c r="DW110" s="63">
        <v>645.15</v>
      </c>
      <c r="DX110" s="40">
        <f t="shared" ref="DX110:DX118" si="325">+DW110/DW$86</f>
        <v>9.2391568973961679E-3</v>
      </c>
      <c r="DY110" s="63">
        <v>645.15</v>
      </c>
      <c r="DZ110" s="40">
        <f t="shared" ref="DZ110:DZ118" si="326">+DY110/DY$86</f>
        <v>1.1406829988638255E-2</v>
      </c>
      <c r="EA110" s="63">
        <v>645.15</v>
      </c>
      <c r="EB110" s="40">
        <f t="shared" si="298"/>
        <v>9.8381429904660801E-3</v>
      </c>
      <c r="EC110" s="63">
        <v>645.15</v>
      </c>
      <c r="ED110" s="40">
        <f t="shared" ref="ED110:ED118" si="327">+EC110/EC$86</f>
        <v>1.0520314896840905E-2</v>
      </c>
      <c r="EE110" s="63">
        <v>650.25</v>
      </c>
      <c r="EF110" s="40">
        <f t="shared" ref="EF110:EF118" si="328">+EE110/EE$86</f>
        <v>4.915401796395099E-3</v>
      </c>
      <c r="EG110" s="63">
        <v>665.55</v>
      </c>
      <c r="EH110" s="40">
        <f t="shared" ref="EH110:EH118" si="329">+EG110/EG$86</f>
        <v>1.1573665498373636E-2</v>
      </c>
      <c r="EI110" s="63">
        <v>660.45</v>
      </c>
      <c r="EJ110" s="40">
        <f t="shared" ref="EJ110:EJ118" si="330">+EI110/EI$86</f>
        <v>1.3312566441891337E-2</v>
      </c>
      <c r="EK110" s="63">
        <v>660.45</v>
      </c>
      <c r="EL110" s="40">
        <f t="shared" ref="EL110:EL118" si="331">+EK110/EK$86</f>
        <v>1.7844665891763162E-2</v>
      </c>
      <c r="EM110" s="63">
        <v>650.25</v>
      </c>
      <c r="EN110" s="40">
        <f t="shared" ref="EN110:EN118" si="332">+EM110/EM$86</f>
        <v>1.6980138786684546E-2</v>
      </c>
      <c r="EO110" s="63">
        <v>660.45</v>
      </c>
      <c r="EP110" s="40">
        <f t="shared" ref="EP110:EP118" si="333">+EO110/EO$86</f>
        <v>1.6289589412075187E-2</v>
      </c>
      <c r="EQ110" s="63">
        <v>640.04999999999995</v>
      </c>
      <c r="ER110" s="40">
        <f t="shared" ref="ER110:ER118" si="334">+EQ110/EQ$86</f>
        <v>3.51375996196652E-2</v>
      </c>
      <c r="ES110" s="63">
        <v>624.75</v>
      </c>
      <c r="ET110" s="42">
        <f t="shared" ref="ET110:ET118" si="335">+ES110/ES$86</f>
        <v>6.3208937941115683E-3</v>
      </c>
      <c r="EU110" s="63">
        <v>624.75</v>
      </c>
      <c r="EV110" s="42">
        <f t="shared" ref="EV110:EV118" si="336">+EU110/EU$86</f>
        <v>1.0142664552251891E-2</v>
      </c>
      <c r="EW110" s="63">
        <v>609.45000000000005</v>
      </c>
      <c r="EX110" s="42">
        <f t="shared" ref="EX110:EX118" si="337">+EW110/EW$86</f>
        <v>1.1729334421617466E-2</v>
      </c>
      <c r="EY110" s="43">
        <v>609.45000000000005</v>
      </c>
      <c r="EZ110" s="42">
        <f t="shared" ref="EZ110:EZ118" si="338">+EY110/EY$86</f>
        <v>7.6288731286290982E-3</v>
      </c>
      <c r="FA110" s="43">
        <v>619.65</v>
      </c>
      <c r="FB110" s="42">
        <f t="shared" ref="FB110:FB118" si="339">+FA110/FA$86</f>
        <v>1.9526332424425863E-2</v>
      </c>
      <c r="FC110" s="43">
        <v>619.65</v>
      </c>
      <c r="FD110" s="42">
        <f t="shared" ref="FD110:FD118" si="340">+FC110/FC$86</f>
        <v>6.9084041380186867E-3</v>
      </c>
      <c r="FE110" s="43">
        <v>619.65</v>
      </c>
      <c r="FF110" s="42">
        <f t="shared" ref="FF110:FF118" si="341">+FE110/FE$86</f>
        <v>1.531507305708779E-2</v>
      </c>
      <c r="FG110" s="43">
        <v>614.54999999999995</v>
      </c>
      <c r="FH110" s="42">
        <f>+FG110/FG$86</f>
        <v>1.0921335639096728E-2</v>
      </c>
      <c r="FI110" s="41">
        <v>604.35</v>
      </c>
      <c r="FJ110" s="42">
        <f>+FI110/FI$86</f>
        <v>1.857829829735053E-2</v>
      </c>
      <c r="FK110" s="41">
        <v>599.25</v>
      </c>
      <c r="FL110" s="42">
        <f>+FK110/FK$86</f>
        <v>2.0757315546527908E-2</v>
      </c>
    </row>
    <row r="111" spans="1:168" ht="14" customHeight="1" x14ac:dyDescent="0.15">
      <c r="A111" s="114">
        <v>6245</v>
      </c>
      <c r="B111" s="60" t="s">
        <v>62</v>
      </c>
      <c r="C111" s="128">
        <f t="shared" si="126"/>
        <v>1635.54</v>
      </c>
      <c r="D111" s="63">
        <f>36.37+1119.9</f>
        <v>1156.27</v>
      </c>
      <c r="E111" s="40">
        <f t="shared" si="173"/>
        <v>1.1896833269524539E-2</v>
      </c>
      <c r="F111" s="63"/>
      <c r="G111" s="40">
        <f t="shared" si="174"/>
        <v>0</v>
      </c>
      <c r="H111" s="63">
        <v>14.99</v>
      </c>
      <c r="I111" s="40">
        <f t="shared" si="175"/>
        <v>1.2221470326857068E-4</v>
      </c>
      <c r="J111" s="63">
        <v>108.98</v>
      </c>
      <c r="K111" s="40">
        <f t="shared" si="176"/>
        <v>5.9465525082823658E-4</v>
      </c>
      <c r="L111" s="63">
        <v>128.97999999999999</v>
      </c>
      <c r="M111" s="40">
        <f t="shared" si="177"/>
        <v>2.2680346384350457E-3</v>
      </c>
      <c r="N111" s="63">
        <v>226.32</v>
      </c>
      <c r="O111" s="40">
        <f t="shared" si="178"/>
        <v>2.3098895668252828E-3</v>
      </c>
      <c r="P111" s="63">
        <v>108.98</v>
      </c>
      <c r="Q111" s="40">
        <f t="shared" si="179"/>
        <v>9.0464608565001209E-4</v>
      </c>
      <c r="R111" s="63">
        <v>145.85</v>
      </c>
      <c r="S111" s="40">
        <f t="shared" si="180"/>
        <v>1.7444772076308228E-3</v>
      </c>
      <c r="T111" s="63">
        <v>149.9</v>
      </c>
      <c r="U111" s="40">
        <f t="shared" si="181"/>
        <v>3.0895508052824522E-3</v>
      </c>
      <c r="V111" s="63">
        <v>29.98</v>
      </c>
      <c r="W111" s="40">
        <f t="shared" si="182"/>
        <v>3.7885637691230535E-4</v>
      </c>
      <c r="X111" s="63"/>
      <c r="Y111" s="40">
        <f t="shared" ref="Y111" si="342">+X111/X$86</f>
        <v>0</v>
      </c>
      <c r="Z111" s="63"/>
      <c r="AA111" s="40">
        <f t="shared" si="282"/>
        <v>0</v>
      </c>
      <c r="AB111" s="63"/>
      <c r="AC111" s="40">
        <f t="shared" si="300"/>
        <v>0</v>
      </c>
      <c r="AD111" s="63"/>
      <c r="AE111" s="40">
        <f t="shared" si="301"/>
        <v>0</v>
      </c>
      <c r="AF111" s="63"/>
      <c r="AG111" s="40">
        <f t="shared" si="302"/>
        <v>0</v>
      </c>
      <c r="AH111" s="63">
        <v>222.35</v>
      </c>
      <c r="AI111" s="40">
        <f t="shared" si="303"/>
        <v>1.6168572585183506E-3</v>
      </c>
      <c r="AJ111" s="63">
        <v>69.98</v>
      </c>
      <c r="AK111" s="40">
        <f t="shared" si="304"/>
        <v>1.1388732023037854E-3</v>
      </c>
      <c r="AL111" s="63"/>
      <c r="AM111" s="40">
        <f t="shared" si="305"/>
        <v>0</v>
      </c>
      <c r="AN111" s="63">
        <v>107.92</v>
      </c>
      <c r="AO111" s="40">
        <f t="shared" si="306"/>
        <v>1.1334858091609854E-3</v>
      </c>
      <c r="AP111" s="63"/>
      <c r="AQ111" s="40">
        <f t="shared" si="307"/>
        <v>0</v>
      </c>
      <c r="AR111" s="63"/>
      <c r="AS111" s="40">
        <f t="shared" si="308"/>
        <v>0</v>
      </c>
      <c r="AT111" s="63"/>
      <c r="AU111" s="40">
        <f t="shared" si="309"/>
        <v>0</v>
      </c>
      <c r="AV111" s="63">
        <v>89.98</v>
      </c>
      <c r="AW111" s="40">
        <f t="shared" si="310"/>
        <v>7.8766184358741015E-4</v>
      </c>
      <c r="AX111" s="63">
        <v>54.99</v>
      </c>
      <c r="AY111" s="40">
        <f t="shared" si="311"/>
        <v>1.2244647114124387E-3</v>
      </c>
      <c r="AZ111" s="63"/>
      <c r="BA111" s="40">
        <f t="shared" si="312"/>
        <v>0</v>
      </c>
      <c r="BB111" s="63"/>
      <c r="BC111" s="40">
        <f t="shared" si="313"/>
        <v>0</v>
      </c>
      <c r="BD111" s="63"/>
      <c r="BE111" s="40">
        <f t="shared" si="314"/>
        <v>0</v>
      </c>
      <c r="BF111" s="63"/>
      <c r="BG111" s="40">
        <f t="shared" si="315"/>
        <v>0</v>
      </c>
      <c r="BH111" s="63"/>
      <c r="BI111" s="40">
        <f t="shared" si="317"/>
        <v>0</v>
      </c>
      <c r="BJ111" s="63"/>
      <c r="BK111" s="40">
        <f t="shared" si="318"/>
        <v>0</v>
      </c>
      <c r="BL111" s="123">
        <f t="shared" si="116"/>
        <v>1096.8599999999999</v>
      </c>
      <c r="BM111" s="63">
        <v>1096.8599999999999</v>
      </c>
      <c r="BN111" s="40">
        <f t="shared" si="201"/>
        <v>1.1895600343574035E-2</v>
      </c>
      <c r="BO111" s="63"/>
      <c r="BP111" s="40">
        <f t="shared" si="202"/>
        <v>0</v>
      </c>
      <c r="BQ111" s="63"/>
      <c r="BR111" s="40">
        <f t="shared" si="203"/>
        <v>0</v>
      </c>
      <c r="BS111" s="63"/>
      <c r="BT111" s="40">
        <f t="shared" si="204"/>
        <v>0</v>
      </c>
      <c r="BU111" s="63"/>
      <c r="BV111" s="40">
        <f t="shared" si="205"/>
        <v>0</v>
      </c>
      <c r="BW111" s="63"/>
      <c r="BX111" s="40">
        <f t="shared" si="206"/>
        <v>0</v>
      </c>
      <c r="BY111" s="63"/>
      <c r="BZ111" s="40">
        <f t="shared" si="207"/>
        <v>0</v>
      </c>
      <c r="CA111" s="63"/>
      <c r="CB111" s="40">
        <f t="shared" si="208"/>
        <v>0</v>
      </c>
      <c r="CC111" s="63"/>
      <c r="CD111" s="40">
        <f t="shared" si="209"/>
        <v>0</v>
      </c>
      <c r="CE111" s="63"/>
      <c r="CF111" s="40">
        <f t="shared" si="210"/>
        <v>0</v>
      </c>
      <c r="CG111" s="63"/>
      <c r="CH111" s="40">
        <f t="shared" si="211"/>
        <v>0</v>
      </c>
      <c r="CI111" s="63"/>
      <c r="CJ111" s="40">
        <f t="shared" si="212"/>
        <v>0</v>
      </c>
      <c r="CK111" s="63"/>
      <c r="CL111" s="40">
        <f t="shared" si="213"/>
        <v>0</v>
      </c>
      <c r="CM111" s="63"/>
      <c r="CN111" s="40">
        <f>+CM111/CM$86</f>
        <v>0</v>
      </c>
      <c r="CO111" s="63"/>
      <c r="CP111" s="40">
        <f>+CO111/CO$86</f>
        <v>0</v>
      </c>
      <c r="CQ111" s="63"/>
      <c r="CR111" s="40">
        <f>+CQ111/CQ$86</f>
        <v>0</v>
      </c>
      <c r="CS111" s="63"/>
      <c r="CT111" s="40">
        <f>+CS111/CS$86</f>
        <v>0</v>
      </c>
      <c r="CU111" s="63"/>
      <c r="CV111" s="40">
        <f>+CU111/CU$86</f>
        <v>0</v>
      </c>
      <c r="CW111" s="63"/>
      <c r="CX111" s="40">
        <f>+CW111/CW$86</f>
        <v>0</v>
      </c>
      <c r="CY111" s="63"/>
      <c r="CZ111" s="40">
        <f t="shared" si="288"/>
        <v>0</v>
      </c>
      <c r="DA111" s="63"/>
      <c r="DB111" s="40">
        <f t="shared" si="289"/>
        <v>0</v>
      </c>
      <c r="DC111" s="63"/>
      <c r="DD111" s="40">
        <f t="shared" si="290"/>
        <v>0</v>
      </c>
      <c r="DE111" s="63"/>
      <c r="DF111" s="40">
        <f t="shared" si="291"/>
        <v>0</v>
      </c>
      <c r="DG111" s="63"/>
      <c r="DH111" s="40">
        <f t="shared" si="292"/>
        <v>0</v>
      </c>
      <c r="DI111" s="63"/>
      <c r="DJ111" s="40">
        <f t="shared" si="293"/>
        <v>0</v>
      </c>
      <c r="DK111" s="63"/>
      <c r="DL111" s="40">
        <f t="shared" si="294"/>
        <v>0</v>
      </c>
      <c r="DM111" s="63"/>
      <c r="DN111" s="40">
        <f t="shared" si="295"/>
        <v>0</v>
      </c>
      <c r="DO111" s="63"/>
      <c r="DP111" s="40">
        <f t="shared" si="296"/>
        <v>0</v>
      </c>
      <c r="DQ111" s="63"/>
      <c r="DR111" s="40">
        <f t="shared" si="297"/>
        <v>0</v>
      </c>
      <c r="DS111" s="63">
        <v>289.45</v>
      </c>
      <c r="DT111" s="40">
        <f t="shared" si="323"/>
        <v>4.9480417156926512E-3</v>
      </c>
      <c r="DU111" s="63"/>
      <c r="DV111" s="40">
        <f t="shared" si="324"/>
        <v>0</v>
      </c>
      <c r="DW111" s="63"/>
      <c r="DX111" s="40">
        <f t="shared" si="325"/>
        <v>0</v>
      </c>
      <c r="DY111" s="63"/>
      <c r="DZ111" s="40">
        <f t="shared" si="326"/>
        <v>0</v>
      </c>
      <c r="EA111" s="63"/>
      <c r="EB111" s="40">
        <f t="shared" si="298"/>
        <v>0</v>
      </c>
      <c r="EC111" s="63"/>
      <c r="ED111" s="40">
        <f t="shared" si="327"/>
        <v>0</v>
      </c>
      <c r="EE111" s="63"/>
      <c r="EF111" s="40">
        <f t="shared" si="328"/>
        <v>0</v>
      </c>
      <c r="EG111" s="63"/>
      <c r="EH111" s="40">
        <f t="shared" si="329"/>
        <v>0</v>
      </c>
      <c r="EI111" s="63"/>
      <c r="EJ111" s="40">
        <f t="shared" si="330"/>
        <v>0</v>
      </c>
      <c r="EK111" s="63">
        <v>66.33</v>
      </c>
      <c r="EL111" s="40">
        <f t="shared" si="331"/>
        <v>1.7921669900835045E-3</v>
      </c>
      <c r="EM111" s="63"/>
      <c r="EN111" s="40">
        <f t="shared" si="332"/>
        <v>0</v>
      </c>
      <c r="EO111" s="63"/>
      <c r="EP111" s="40">
        <f t="shared" si="333"/>
        <v>0</v>
      </c>
      <c r="EQ111" s="63"/>
      <c r="ER111" s="40">
        <f t="shared" si="334"/>
        <v>0</v>
      </c>
      <c r="ES111" s="63"/>
      <c r="ET111" s="42">
        <f t="shared" si="335"/>
        <v>0</v>
      </c>
      <c r="EU111" s="63"/>
      <c r="EV111" s="42">
        <f t="shared" si="336"/>
        <v>0</v>
      </c>
      <c r="EW111" s="63"/>
      <c r="EX111" s="42">
        <f t="shared" si="337"/>
        <v>0</v>
      </c>
      <c r="EY111" s="43"/>
      <c r="EZ111" s="42">
        <f t="shared" si="338"/>
        <v>0</v>
      </c>
      <c r="FA111" s="43"/>
      <c r="FB111" s="42">
        <f t="shared" si="339"/>
        <v>0</v>
      </c>
      <c r="FC111" s="43"/>
      <c r="FD111" s="42">
        <f t="shared" si="340"/>
        <v>0</v>
      </c>
      <c r="FE111" s="43"/>
      <c r="FF111" s="42">
        <f t="shared" si="341"/>
        <v>0</v>
      </c>
      <c r="FG111" s="43"/>
      <c r="FH111" s="42">
        <f>+FG111/FG$86</f>
        <v>0</v>
      </c>
      <c r="FI111" s="41"/>
      <c r="FJ111" s="42">
        <f>+FI111/FI$86</f>
        <v>0</v>
      </c>
      <c r="FK111" s="41"/>
      <c r="FL111" s="42">
        <f>+FK111/FK$86</f>
        <v>0</v>
      </c>
    </row>
    <row r="112" spans="1:168" ht="14" customHeight="1" x14ac:dyDescent="0.15">
      <c r="A112" s="114">
        <v>6250</v>
      </c>
      <c r="B112" s="60" t="s">
        <v>131</v>
      </c>
      <c r="C112" s="128">
        <f t="shared" si="126"/>
        <v>0</v>
      </c>
      <c r="D112" s="63"/>
      <c r="E112" s="40">
        <f t="shared" si="173"/>
        <v>0</v>
      </c>
      <c r="F112" s="63"/>
      <c r="G112" s="40">
        <f t="shared" si="174"/>
        <v>0</v>
      </c>
      <c r="H112" s="63"/>
      <c r="I112" s="40">
        <f t="shared" si="175"/>
        <v>0</v>
      </c>
      <c r="J112" s="63"/>
      <c r="K112" s="40">
        <f t="shared" si="176"/>
        <v>0</v>
      </c>
      <c r="L112" s="63"/>
      <c r="M112" s="40">
        <f t="shared" si="177"/>
        <v>0</v>
      </c>
      <c r="N112" s="63"/>
      <c r="O112" s="40">
        <f t="shared" si="178"/>
        <v>0</v>
      </c>
      <c r="P112" s="63"/>
      <c r="Q112" s="40">
        <f t="shared" si="179"/>
        <v>0</v>
      </c>
      <c r="R112" s="63"/>
      <c r="S112" s="40">
        <f t="shared" si="180"/>
        <v>0</v>
      </c>
      <c r="T112" s="63"/>
      <c r="U112" s="40">
        <f t="shared" si="181"/>
        <v>0</v>
      </c>
      <c r="V112" s="63"/>
      <c r="W112" s="40">
        <f t="shared" si="182"/>
        <v>0</v>
      </c>
      <c r="X112" s="63"/>
      <c r="Y112" s="40">
        <f t="shared" ref="Y112" si="343">+X112/X$86</f>
        <v>0</v>
      </c>
      <c r="Z112" s="63"/>
      <c r="AA112" s="40">
        <f t="shared" si="282"/>
        <v>0</v>
      </c>
      <c r="AB112" s="63"/>
      <c r="AC112" s="40">
        <f t="shared" si="300"/>
        <v>0</v>
      </c>
      <c r="AD112" s="63"/>
      <c r="AE112" s="40">
        <f t="shared" si="301"/>
        <v>0</v>
      </c>
      <c r="AF112" s="63"/>
      <c r="AG112" s="40">
        <f t="shared" si="302"/>
        <v>0</v>
      </c>
      <c r="AH112" s="63"/>
      <c r="AI112" s="40">
        <f t="shared" si="303"/>
        <v>0</v>
      </c>
      <c r="AJ112" s="63"/>
      <c r="AK112" s="40">
        <f t="shared" si="304"/>
        <v>0</v>
      </c>
      <c r="AL112" s="63"/>
      <c r="AM112" s="40">
        <f t="shared" si="305"/>
        <v>0</v>
      </c>
      <c r="AN112" s="63"/>
      <c r="AO112" s="40">
        <f t="shared" si="306"/>
        <v>0</v>
      </c>
      <c r="AP112" s="63"/>
      <c r="AQ112" s="40">
        <f t="shared" si="307"/>
        <v>0</v>
      </c>
      <c r="AR112" s="63"/>
      <c r="AS112" s="40">
        <f t="shared" si="308"/>
        <v>0</v>
      </c>
      <c r="AT112" s="63"/>
      <c r="AU112" s="40">
        <f t="shared" si="309"/>
        <v>0</v>
      </c>
      <c r="AV112" s="63"/>
      <c r="AW112" s="40">
        <f t="shared" si="310"/>
        <v>0</v>
      </c>
      <c r="AX112" s="63"/>
      <c r="AY112" s="40">
        <f t="shared" si="311"/>
        <v>0</v>
      </c>
      <c r="AZ112" s="63"/>
      <c r="BA112" s="40">
        <f t="shared" si="312"/>
        <v>0</v>
      </c>
      <c r="BB112" s="63"/>
      <c r="BC112" s="40">
        <f t="shared" si="313"/>
        <v>0</v>
      </c>
      <c r="BD112" s="63"/>
      <c r="BE112" s="40">
        <f t="shared" si="314"/>
        <v>0</v>
      </c>
      <c r="BF112" s="63"/>
      <c r="BG112" s="40">
        <f t="shared" si="315"/>
        <v>0</v>
      </c>
      <c r="BH112" s="63"/>
      <c r="BI112" s="40">
        <f t="shared" si="317"/>
        <v>0</v>
      </c>
      <c r="BJ112" s="63"/>
      <c r="BK112" s="40">
        <f t="shared" si="318"/>
        <v>0</v>
      </c>
      <c r="BL112" s="123">
        <f t="shared" si="116"/>
        <v>0</v>
      </c>
      <c r="BM112" s="63"/>
      <c r="BN112" s="40">
        <f t="shared" si="201"/>
        <v>0</v>
      </c>
      <c r="BO112" s="63"/>
      <c r="BP112" s="40">
        <f t="shared" si="202"/>
        <v>0</v>
      </c>
      <c r="BQ112" s="63"/>
      <c r="BR112" s="40">
        <f t="shared" si="203"/>
        <v>0</v>
      </c>
      <c r="BS112" s="63"/>
      <c r="BT112" s="40">
        <f t="shared" si="204"/>
        <v>0</v>
      </c>
      <c r="BU112" s="63"/>
      <c r="BV112" s="40">
        <f t="shared" si="205"/>
        <v>0</v>
      </c>
      <c r="BW112" s="63"/>
      <c r="BX112" s="40">
        <f t="shared" si="206"/>
        <v>0</v>
      </c>
      <c r="BY112" s="63"/>
      <c r="BZ112" s="40">
        <f t="shared" si="207"/>
        <v>0</v>
      </c>
      <c r="CA112" s="63"/>
      <c r="CB112" s="40">
        <f t="shared" si="208"/>
        <v>0</v>
      </c>
      <c r="CC112" s="63"/>
      <c r="CD112" s="40">
        <f t="shared" si="209"/>
        <v>0</v>
      </c>
      <c r="CE112" s="63"/>
      <c r="CF112" s="40">
        <f t="shared" si="210"/>
        <v>0</v>
      </c>
      <c r="CG112" s="63"/>
      <c r="CH112" s="40">
        <f t="shared" si="211"/>
        <v>0</v>
      </c>
      <c r="CI112" s="63"/>
      <c r="CJ112" s="40">
        <f t="shared" si="212"/>
        <v>0</v>
      </c>
      <c r="CK112" s="63"/>
      <c r="CL112" s="40">
        <f t="shared" si="213"/>
        <v>0</v>
      </c>
      <c r="CM112" s="63">
        <v>208.59</v>
      </c>
      <c r="CN112" s="40">
        <f>+CM112/CM$86</f>
        <v>3.4825939589959165E-3</v>
      </c>
      <c r="CO112" s="63"/>
      <c r="CP112" s="40"/>
      <c r="CQ112" s="63"/>
      <c r="CR112" s="40"/>
      <c r="CS112" s="63"/>
      <c r="CT112" s="40"/>
      <c r="CU112" s="63"/>
      <c r="CV112" s="40"/>
      <c r="CW112" s="63"/>
      <c r="CX112" s="40"/>
      <c r="CY112" s="63"/>
      <c r="CZ112" s="40"/>
      <c r="DA112" s="63"/>
      <c r="DB112" s="40"/>
      <c r="DC112" s="63"/>
      <c r="DD112" s="40"/>
      <c r="DE112" s="63"/>
      <c r="DF112" s="40"/>
      <c r="DG112" s="63"/>
      <c r="DH112" s="40"/>
      <c r="DI112" s="63"/>
      <c r="DJ112" s="40"/>
      <c r="DK112" s="63"/>
      <c r="DL112" s="40"/>
      <c r="DM112" s="63"/>
      <c r="DN112" s="40"/>
      <c r="DO112" s="63"/>
      <c r="DP112" s="40"/>
      <c r="DQ112" s="63"/>
      <c r="DR112" s="40"/>
      <c r="DS112" s="63"/>
      <c r="DT112" s="40"/>
      <c r="DU112" s="63"/>
      <c r="DV112" s="40"/>
      <c r="DW112" s="63"/>
      <c r="DX112" s="40"/>
      <c r="DY112" s="63"/>
      <c r="DZ112" s="40"/>
      <c r="EA112" s="63"/>
      <c r="EB112" s="40"/>
      <c r="EC112" s="63"/>
      <c r="ED112" s="40"/>
      <c r="EE112" s="63"/>
      <c r="EF112" s="40"/>
      <c r="EG112" s="63"/>
      <c r="EH112" s="40"/>
      <c r="EI112" s="63"/>
      <c r="EJ112" s="40"/>
      <c r="EK112" s="63"/>
      <c r="EL112" s="40"/>
      <c r="EM112" s="63"/>
      <c r="EN112" s="40"/>
      <c r="EO112" s="63"/>
      <c r="EP112" s="40"/>
      <c r="EQ112" s="63"/>
      <c r="ER112" s="40"/>
      <c r="ES112" s="63"/>
      <c r="ET112" s="42"/>
      <c r="EU112" s="63"/>
      <c r="EV112" s="42"/>
      <c r="EW112" s="63"/>
      <c r="EX112" s="42"/>
      <c r="EY112" s="43"/>
      <c r="EZ112" s="42"/>
      <c r="FA112" s="43"/>
      <c r="FB112" s="42"/>
      <c r="FC112" s="43"/>
      <c r="FD112" s="42"/>
      <c r="FE112" s="43"/>
      <c r="FF112" s="42"/>
      <c r="FG112" s="43"/>
      <c r="FH112" s="42"/>
      <c r="FI112" s="41"/>
      <c r="FJ112" s="42"/>
      <c r="FK112" s="41"/>
      <c r="FL112" s="42"/>
    </row>
    <row r="113" spans="1:168" ht="14" customHeight="1" x14ac:dyDescent="0.15">
      <c r="A113" s="114">
        <v>6330</v>
      </c>
      <c r="B113" s="60" t="s">
        <v>64</v>
      </c>
      <c r="C113" s="128">
        <f t="shared" si="126"/>
        <v>60</v>
      </c>
      <c r="D113" s="63"/>
      <c r="E113" s="40">
        <f t="shared" si="173"/>
        <v>0</v>
      </c>
      <c r="F113" s="63">
        <v>60</v>
      </c>
      <c r="G113" s="40">
        <f t="shared" si="174"/>
        <v>6.8555312196892681E-4</v>
      </c>
      <c r="H113" s="63"/>
      <c r="I113" s="40">
        <f t="shared" si="175"/>
        <v>0</v>
      </c>
      <c r="J113" s="63"/>
      <c r="K113" s="40">
        <f t="shared" si="176"/>
        <v>0</v>
      </c>
      <c r="L113" s="63"/>
      <c r="M113" s="40">
        <f t="shared" si="177"/>
        <v>0</v>
      </c>
      <c r="N113" s="63"/>
      <c r="O113" s="40">
        <f t="shared" si="178"/>
        <v>0</v>
      </c>
      <c r="P113" s="63"/>
      <c r="Q113" s="40">
        <f t="shared" si="179"/>
        <v>0</v>
      </c>
      <c r="R113" s="63"/>
      <c r="S113" s="40">
        <f t="shared" si="180"/>
        <v>0</v>
      </c>
      <c r="T113" s="63"/>
      <c r="U113" s="40">
        <f t="shared" si="181"/>
        <v>0</v>
      </c>
      <c r="V113" s="63"/>
      <c r="W113" s="40">
        <f t="shared" si="182"/>
        <v>0</v>
      </c>
      <c r="X113" s="63"/>
      <c r="Y113" s="40">
        <f t="shared" ref="Y113" si="344">+X113/X$86</f>
        <v>0</v>
      </c>
      <c r="Z113" s="63"/>
      <c r="AA113" s="40">
        <f t="shared" si="282"/>
        <v>0</v>
      </c>
      <c r="AB113" s="63"/>
      <c r="AC113" s="40">
        <f t="shared" si="300"/>
        <v>0</v>
      </c>
      <c r="AD113" s="63"/>
      <c r="AE113" s="40">
        <f t="shared" si="301"/>
        <v>0</v>
      </c>
      <c r="AF113" s="63"/>
      <c r="AG113" s="40">
        <f t="shared" si="302"/>
        <v>0</v>
      </c>
      <c r="AH113" s="63"/>
      <c r="AI113" s="40">
        <f t="shared" si="303"/>
        <v>0</v>
      </c>
      <c r="AJ113" s="63"/>
      <c r="AK113" s="40">
        <f t="shared" si="304"/>
        <v>0</v>
      </c>
      <c r="AL113" s="63"/>
      <c r="AM113" s="40">
        <f t="shared" si="305"/>
        <v>0</v>
      </c>
      <c r="AN113" s="63"/>
      <c r="AO113" s="40">
        <f t="shared" si="306"/>
        <v>0</v>
      </c>
      <c r="AP113" s="63"/>
      <c r="AQ113" s="40">
        <f t="shared" si="307"/>
        <v>0</v>
      </c>
      <c r="AR113" s="63"/>
      <c r="AS113" s="40">
        <f t="shared" si="308"/>
        <v>0</v>
      </c>
      <c r="AT113" s="63"/>
      <c r="AU113" s="40">
        <f t="shared" si="309"/>
        <v>0</v>
      </c>
      <c r="AV113" s="63"/>
      <c r="AW113" s="40">
        <f t="shared" si="310"/>
        <v>0</v>
      </c>
      <c r="AX113" s="63"/>
      <c r="AY113" s="40">
        <f t="shared" si="311"/>
        <v>0</v>
      </c>
      <c r="AZ113" s="63"/>
      <c r="BA113" s="40">
        <f t="shared" si="312"/>
        <v>0</v>
      </c>
      <c r="BB113" s="63"/>
      <c r="BC113" s="40">
        <f t="shared" si="313"/>
        <v>0</v>
      </c>
      <c r="BD113" s="63"/>
      <c r="BE113" s="40">
        <f t="shared" si="314"/>
        <v>0</v>
      </c>
      <c r="BF113" s="63"/>
      <c r="BG113" s="40">
        <f t="shared" si="315"/>
        <v>0</v>
      </c>
      <c r="BH113" s="63"/>
      <c r="BI113" s="40">
        <f t="shared" si="317"/>
        <v>0</v>
      </c>
      <c r="BJ113" s="63"/>
      <c r="BK113" s="40">
        <f t="shared" si="318"/>
        <v>0</v>
      </c>
      <c r="BL113" s="123">
        <f t="shared" si="116"/>
        <v>0</v>
      </c>
      <c r="BM113" s="63"/>
      <c r="BN113" s="40">
        <f t="shared" si="201"/>
        <v>0</v>
      </c>
      <c r="BO113" s="63"/>
      <c r="BP113" s="40">
        <f t="shared" si="202"/>
        <v>0</v>
      </c>
      <c r="BQ113" s="63"/>
      <c r="BR113" s="40">
        <f t="shared" si="203"/>
        <v>0</v>
      </c>
      <c r="BS113" s="63"/>
      <c r="BT113" s="40">
        <f t="shared" si="204"/>
        <v>0</v>
      </c>
      <c r="BU113" s="63"/>
      <c r="BV113" s="40">
        <f t="shared" si="205"/>
        <v>0</v>
      </c>
      <c r="BW113" s="63"/>
      <c r="BX113" s="40">
        <f t="shared" si="206"/>
        <v>0</v>
      </c>
      <c r="BY113" s="63"/>
      <c r="BZ113" s="40">
        <f t="shared" si="207"/>
        <v>0</v>
      </c>
      <c r="CA113" s="63"/>
      <c r="CB113" s="40">
        <f t="shared" si="208"/>
        <v>0</v>
      </c>
      <c r="CC113" s="63"/>
      <c r="CD113" s="40">
        <f t="shared" si="209"/>
        <v>0</v>
      </c>
      <c r="CE113" s="63"/>
      <c r="CF113" s="40">
        <f t="shared" si="210"/>
        <v>0</v>
      </c>
      <c r="CG113" s="63"/>
      <c r="CH113" s="40">
        <f t="shared" si="211"/>
        <v>0</v>
      </c>
      <c r="CI113" s="63"/>
      <c r="CJ113" s="40">
        <f t="shared" si="212"/>
        <v>0</v>
      </c>
      <c r="CK113" s="63"/>
      <c r="CL113" s="40">
        <f t="shared" si="213"/>
        <v>0</v>
      </c>
      <c r="CM113" s="63">
        <v>827.5</v>
      </c>
      <c r="CN113" s="40">
        <f>+CM113/CM$86</f>
        <v>1.3815842087679758E-2</v>
      </c>
      <c r="CO113" s="63"/>
      <c r="CP113" s="40">
        <f>+CO113/CO$86</f>
        <v>0</v>
      </c>
      <c r="CQ113" s="63"/>
      <c r="CR113" s="40">
        <f>+CQ113/CQ$86</f>
        <v>0</v>
      </c>
      <c r="CS113" s="63">
        <v>1300</v>
      </c>
      <c r="CT113" s="40">
        <f>+CS113/CS$86</f>
        <v>2.243294232714857E-2</v>
      </c>
      <c r="CU113" s="63"/>
      <c r="CV113" s="40">
        <f>+CU113/CU$86</f>
        <v>0</v>
      </c>
      <c r="CW113" s="63"/>
      <c r="CX113" s="40">
        <f>+CW113/CW$86</f>
        <v>0</v>
      </c>
      <c r="CY113" s="63">
        <v>325</v>
      </c>
      <c r="CZ113" s="40">
        <f t="shared" si="288"/>
        <v>4.5069506886898005E-3</v>
      </c>
      <c r="DA113" s="63">
        <v>525</v>
      </c>
      <c r="DB113" s="40">
        <f t="shared" si="289"/>
        <v>7.8192848586325428E-3</v>
      </c>
      <c r="DC113" s="63"/>
      <c r="DD113" s="40">
        <f t="shared" si="290"/>
        <v>0</v>
      </c>
      <c r="DE113" s="63">
        <v>3720</v>
      </c>
      <c r="DF113" s="40">
        <f t="shared" si="291"/>
        <v>3.6344121382331077E-2</v>
      </c>
      <c r="DG113" s="63">
        <v>4420</v>
      </c>
      <c r="DH113" s="40">
        <f t="shared" si="292"/>
        <v>5.3608891119493129E-2</v>
      </c>
      <c r="DI113" s="63"/>
      <c r="DJ113" s="40">
        <f t="shared" si="293"/>
        <v>0</v>
      </c>
      <c r="DK113" s="63"/>
      <c r="DL113" s="40">
        <f t="shared" si="294"/>
        <v>0</v>
      </c>
      <c r="DM113" s="63"/>
      <c r="DN113" s="40">
        <f t="shared" si="295"/>
        <v>0</v>
      </c>
      <c r="DO113" s="63"/>
      <c r="DP113" s="40">
        <f t="shared" si="296"/>
        <v>0</v>
      </c>
      <c r="DQ113" s="63"/>
      <c r="DR113" s="40">
        <f t="shared" si="297"/>
        <v>0</v>
      </c>
      <c r="DS113" s="63"/>
      <c r="DT113" s="40">
        <f t="shared" si="323"/>
        <v>0</v>
      </c>
      <c r="DU113" s="63"/>
      <c r="DV113" s="40">
        <f t="shared" si="324"/>
        <v>0</v>
      </c>
      <c r="DW113" s="63"/>
      <c r="DX113" s="40">
        <f t="shared" si="325"/>
        <v>0</v>
      </c>
      <c r="DY113" s="63"/>
      <c r="DZ113" s="40">
        <f t="shared" si="326"/>
        <v>0</v>
      </c>
      <c r="EA113" s="63"/>
      <c r="EB113" s="40">
        <f t="shared" si="298"/>
        <v>0</v>
      </c>
      <c r="EC113" s="63"/>
      <c r="ED113" s="40">
        <f t="shared" si="327"/>
        <v>0</v>
      </c>
      <c r="EE113" s="63"/>
      <c r="EF113" s="40">
        <f t="shared" si="328"/>
        <v>0</v>
      </c>
      <c r="EG113" s="63"/>
      <c r="EH113" s="40">
        <f t="shared" si="329"/>
        <v>0</v>
      </c>
      <c r="EI113" s="63"/>
      <c r="EJ113" s="40">
        <f t="shared" si="330"/>
        <v>0</v>
      </c>
      <c r="EK113" s="63"/>
      <c r="EL113" s="40">
        <f t="shared" si="331"/>
        <v>0</v>
      </c>
      <c r="EM113" s="63"/>
      <c r="EN113" s="40">
        <f t="shared" si="332"/>
        <v>0</v>
      </c>
      <c r="EO113" s="63"/>
      <c r="EP113" s="40">
        <f t="shared" si="333"/>
        <v>0</v>
      </c>
      <c r="EQ113" s="63"/>
      <c r="ER113" s="40">
        <f t="shared" si="334"/>
        <v>0</v>
      </c>
      <c r="ES113" s="63"/>
      <c r="ET113" s="42">
        <f t="shared" si="335"/>
        <v>0</v>
      </c>
      <c r="EU113" s="63"/>
      <c r="EV113" s="42">
        <f t="shared" si="336"/>
        <v>0</v>
      </c>
      <c r="EW113" s="63"/>
      <c r="EX113" s="42">
        <f t="shared" si="337"/>
        <v>0</v>
      </c>
      <c r="EY113" s="43"/>
      <c r="EZ113" s="42">
        <f t="shared" si="338"/>
        <v>0</v>
      </c>
      <c r="FA113" s="43">
        <v>1100</v>
      </c>
      <c r="FB113" s="42">
        <f t="shared" si="339"/>
        <v>3.466306086801977E-2</v>
      </c>
      <c r="FC113" s="43"/>
      <c r="FD113" s="42">
        <f t="shared" si="340"/>
        <v>0</v>
      </c>
      <c r="FE113" s="43"/>
      <c r="FF113" s="42">
        <f t="shared" si="341"/>
        <v>0</v>
      </c>
      <c r="FG113" s="43"/>
      <c r="FH113" s="42"/>
      <c r="FI113" s="41"/>
      <c r="FJ113" s="42"/>
      <c r="FK113" s="41"/>
      <c r="FL113" s="42"/>
    </row>
    <row r="114" spans="1:168" s="104" customFormat="1" ht="14" customHeight="1" x14ac:dyDescent="0.15">
      <c r="A114" s="114">
        <v>6332</v>
      </c>
      <c r="B114" s="60" t="s">
        <v>73</v>
      </c>
      <c r="C114" s="128">
        <f t="shared" si="126"/>
        <v>275</v>
      </c>
      <c r="D114" s="63"/>
      <c r="E114" s="40">
        <f t="shared" si="173"/>
        <v>0</v>
      </c>
      <c r="F114" s="63"/>
      <c r="G114" s="40">
        <f t="shared" si="174"/>
        <v>0</v>
      </c>
      <c r="H114" s="63"/>
      <c r="I114" s="40">
        <f t="shared" si="175"/>
        <v>0</v>
      </c>
      <c r="J114" s="63">
        <v>275</v>
      </c>
      <c r="K114" s="40">
        <f t="shared" si="176"/>
        <v>1.5005523396748491E-3</v>
      </c>
      <c r="L114" s="63"/>
      <c r="M114" s="40">
        <f t="shared" si="177"/>
        <v>0</v>
      </c>
      <c r="N114" s="63"/>
      <c r="O114" s="40">
        <f t="shared" si="178"/>
        <v>0</v>
      </c>
      <c r="P114" s="63"/>
      <c r="Q114" s="40">
        <f t="shared" si="179"/>
        <v>0</v>
      </c>
      <c r="R114" s="63"/>
      <c r="S114" s="40">
        <f t="shared" si="180"/>
        <v>0</v>
      </c>
      <c r="T114" s="63"/>
      <c r="U114" s="40">
        <f t="shared" si="181"/>
        <v>0</v>
      </c>
      <c r="V114" s="63"/>
      <c r="W114" s="40">
        <f t="shared" si="182"/>
        <v>0</v>
      </c>
      <c r="X114" s="63">
        <v>2375</v>
      </c>
      <c r="Y114" s="40">
        <f t="shared" ref="Y114:Y126" si="345">+X114/X$86</f>
        <v>3.749446660608613E-2</v>
      </c>
      <c r="Z114" s="63"/>
      <c r="AA114" s="40">
        <f t="shared" si="282"/>
        <v>0</v>
      </c>
      <c r="AB114" s="63"/>
      <c r="AC114" s="40">
        <f t="shared" si="300"/>
        <v>0</v>
      </c>
      <c r="AD114" s="63"/>
      <c r="AE114" s="40">
        <f t="shared" si="301"/>
        <v>0</v>
      </c>
      <c r="AF114" s="63"/>
      <c r="AG114" s="40">
        <f t="shared" si="302"/>
        <v>0</v>
      </c>
      <c r="AH114" s="63"/>
      <c r="AI114" s="40">
        <f t="shared" si="303"/>
        <v>0</v>
      </c>
      <c r="AJ114" s="63"/>
      <c r="AK114" s="40">
        <f t="shared" si="304"/>
        <v>0</v>
      </c>
      <c r="AL114" s="63"/>
      <c r="AM114" s="40">
        <f t="shared" si="305"/>
        <v>0</v>
      </c>
      <c r="AN114" s="63"/>
      <c r="AO114" s="40">
        <f t="shared" si="306"/>
        <v>0</v>
      </c>
      <c r="AP114" s="63"/>
      <c r="AQ114" s="40">
        <f t="shared" si="307"/>
        <v>0</v>
      </c>
      <c r="AR114" s="63"/>
      <c r="AS114" s="40">
        <f t="shared" si="308"/>
        <v>0</v>
      </c>
      <c r="AT114" s="63"/>
      <c r="AU114" s="40">
        <f t="shared" si="309"/>
        <v>0</v>
      </c>
      <c r="AV114" s="63">
        <v>1300</v>
      </c>
      <c r="AW114" s="40">
        <f t="shared" si="310"/>
        <v>1.1379866599951468E-2</v>
      </c>
      <c r="AX114" s="109"/>
      <c r="AY114" s="40">
        <f t="shared" si="311"/>
        <v>0</v>
      </c>
      <c r="AZ114" s="109"/>
      <c r="BA114" s="40">
        <f t="shared" si="312"/>
        <v>0</v>
      </c>
      <c r="BB114" s="109"/>
      <c r="BC114" s="40">
        <f t="shared" si="313"/>
        <v>0</v>
      </c>
      <c r="BD114" s="109"/>
      <c r="BE114" s="40">
        <f t="shared" si="314"/>
        <v>0</v>
      </c>
      <c r="BF114" s="109"/>
      <c r="BG114" s="40">
        <f t="shared" si="315"/>
        <v>0</v>
      </c>
      <c r="BH114" s="109"/>
      <c r="BI114" s="40">
        <f t="shared" si="317"/>
        <v>0</v>
      </c>
      <c r="BJ114" s="109"/>
      <c r="BK114" s="40">
        <f t="shared" si="318"/>
        <v>0</v>
      </c>
      <c r="BL114" s="123">
        <f t="shared" si="116"/>
        <v>1300</v>
      </c>
      <c r="BM114" s="109"/>
      <c r="BN114" s="40">
        <f t="shared" si="201"/>
        <v>0</v>
      </c>
      <c r="BO114" s="109"/>
      <c r="BP114" s="40">
        <f t="shared" si="202"/>
        <v>0</v>
      </c>
      <c r="BQ114" s="109"/>
      <c r="BR114" s="40">
        <f t="shared" si="203"/>
        <v>0</v>
      </c>
      <c r="BS114" s="109">
        <v>1300</v>
      </c>
      <c r="BT114" s="40">
        <f t="shared" si="204"/>
        <v>1.51726861770293E-2</v>
      </c>
      <c r="BU114" s="109"/>
      <c r="BV114" s="110"/>
      <c r="BW114" s="109"/>
      <c r="BX114" s="110"/>
      <c r="BY114" s="109"/>
      <c r="BZ114" s="110"/>
      <c r="CA114" s="109"/>
      <c r="CB114" s="110"/>
      <c r="CC114" s="109"/>
      <c r="CD114" s="110"/>
      <c r="CE114" s="109"/>
      <c r="CF114" s="110"/>
      <c r="CG114" s="109"/>
      <c r="CH114" s="110"/>
      <c r="CI114" s="109"/>
      <c r="CJ114" s="110"/>
      <c r="CK114" s="109"/>
      <c r="CL114" s="110"/>
      <c r="CM114" s="109"/>
      <c r="CN114" s="110"/>
      <c r="CO114" s="109"/>
      <c r="CP114" s="110"/>
      <c r="CQ114" s="109"/>
      <c r="CR114" s="110"/>
      <c r="CS114" s="109"/>
      <c r="CT114" s="110"/>
      <c r="CU114" s="109"/>
      <c r="CV114" s="110"/>
      <c r="CW114" s="109"/>
      <c r="CX114" s="110"/>
      <c r="CY114" s="109"/>
      <c r="CZ114" s="110"/>
      <c r="DA114" s="109"/>
      <c r="DB114" s="110"/>
      <c r="DC114" s="109"/>
      <c r="DD114" s="110"/>
      <c r="DE114" s="109"/>
      <c r="DF114" s="110"/>
      <c r="DG114" s="109"/>
      <c r="DH114" s="110"/>
      <c r="DI114" s="109"/>
      <c r="DJ114" s="110"/>
      <c r="DK114" s="109"/>
      <c r="DL114" s="110"/>
      <c r="DM114" s="109"/>
      <c r="DN114" s="110"/>
      <c r="DO114" s="109"/>
      <c r="DP114" s="110"/>
      <c r="DQ114" s="109"/>
      <c r="DR114" s="110"/>
      <c r="DS114" s="109"/>
      <c r="DT114" s="110"/>
      <c r="DU114" s="109"/>
      <c r="DV114" s="110"/>
      <c r="DW114" s="109"/>
      <c r="DX114" s="110"/>
      <c r="DY114" s="109"/>
      <c r="DZ114" s="110"/>
      <c r="EA114" s="109"/>
      <c r="EB114" s="110"/>
      <c r="EC114" s="109"/>
      <c r="ED114" s="110"/>
      <c r="EE114" s="109"/>
      <c r="EF114" s="110"/>
      <c r="EG114" s="109"/>
      <c r="EH114" s="110"/>
      <c r="EI114" s="109"/>
      <c r="EJ114" s="110"/>
      <c r="EK114" s="109"/>
      <c r="EL114" s="110"/>
      <c r="EM114" s="109"/>
      <c r="EN114" s="110"/>
      <c r="EO114" s="109"/>
      <c r="EP114" s="110"/>
      <c r="EQ114" s="109"/>
      <c r="ER114" s="110"/>
      <c r="ES114" s="109"/>
      <c r="ET114" s="111"/>
      <c r="EU114" s="109"/>
      <c r="EV114" s="111"/>
      <c r="EW114" s="109"/>
      <c r="EX114" s="111"/>
      <c r="EY114" s="112"/>
      <c r="EZ114" s="111"/>
      <c r="FA114" s="112"/>
      <c r="FB114" s="111"/>
      <c r="FC114" s="112"/>
      <c r="FD114" s="111"/>
      <c r="FE114" s="112"/>
      <c r="FF114" s="111"/>
      <c r="FG114" s="112"/>
      <c r="FH114" s="111"/>
      <c r="FI114" s="113"/>
      <c r="FJ114" s="111"/>
      <c r="FK114" s="113"/>
      <c r="FL114" s="111"/>
    </row>
    <row r="115" spans="1:168" ht="14" customHeight="1" x14ac:dyDescent="0.15">
      <c r="A115" s="114">
        <v>6365</v>
      </c>
      <c r="B115" s="60" t="s">
        <v>25</v>
      </c>
      <c r="C115" s="128">
        <f t="shared" si="126"/>
        <v>981.99</v>
      </c>
      <c r="D115" s="63">
        <v>981.99</v>
      </c>
      <c r="E115" s="40">
        <f t="shared" si="173"/>
        <v>1.0103670684477156E-2</v>
      </c>
      <c r="F115" s="63"/>
      <c r="G115" s="40">
        <f t="shared" si="174"/>
        <v>0</v>
      </c>
      <c r="H115" s="63"/>
      <c r="I115" s="40">
        <f t="shared" si="175"/>
        <v>0</v>
      </c>
      <c r="J115" s="63"/>
      <c r="K115" s="40">
        <f t="shared" si="176"/>
        <v>0</v>
      </c>
      <c r="L115" s="63"/>
      <c r="M115" s="40">
        <f t="shared" si="177"/>
        <v>0</v>
      </c>
      <c r="N115" s="63"/>
      <c r="O115" s="40">
        <f t="shared" si="178"/>
        <v>0</v>
      </c>
      <c r="P115" s="63"/>
      <c r="Q115" s="40">
        <f t="shared" si="179"/>
        <v>0</v>
      </c>
      <c r="R115" s="63"/>
      <c r="S115" s="40">
        <f t="shared" si="180"/>
        <v>0</v>
      </c>
      <c r="T115" s="63"/>
      <c r="U115" s="40">
        <f t="shared" si="181"/>
        <v>0</v>
      </c>
      <c r="V115" s="63"/>
      <c r="W115" s="40">
        <f t="shared" si="182"/>
        <v>0</v>
      </c>
      <c r="X115" s="63"/>
      <c r="Y115" s="40">
        <f t="shared" si="345"/>
        <v>0</v>
      </c>
      <c r="Z115" s="63"/>
      <c r="AA115" s="40">
        <f t="shared" ref="AA115:AA126" si="346">+Z115/Z$86</f>
        <v>0</v>
      </c>
      <c r="AB115" s="63"/>
      <c r="AC115" s="40">
        <f t="shared" si="300"/>
        <v>0</v>
      </c>
      <c r="AD115" s="63"/>
      <c r="AE115" s="40">
        <f t="shared" si="301"/>
        <v>0</v>
      </c>
      <c r="AF115" s="63">
        <v>10579</v>
      </c>
      <c r="AG115" s="40">
        <f t="shared" si="302"/>
        <v>0.14029326185215488</v>
      </c>
      <c r="AH115" s="63"/>
      <c r="AI115" s="40">
        <f t="shared" si="303"/>
        <v>0</v>
      </c>
      <c r="AJ115" s="63"/>
      <c r="AK115" s="40">
        <f t="shared" si="304"/>
        <v>0</v>
      </c>
      <c r="AL115" s="63"/>
      <c r="AM115" s="40">
        <f t="shared" si="305"/>
        <v>0</v>
      </c>
      <c r="AN115" s="63"/>
      <c r="AO115" s="40">
        <f t="shared" si="306"/>
        <v>0</v>
      </c>
      <c r="AP115" s="63"/>
      <c r="AQ115" s="40">
        <f t="shared" si="307"/>
        <v>0</v>
      </c>
      <c r="AR115" s="63"/>
      <c r="AS115" s="40">
        <f t="shared" si="308"/>
        <v>0</v>
      </c>
      <c r="AT115" s="63"/>
      <c r="AU115" s="40">
        <f t="shared" si="309"/>
        <v>0</v>
      </c>
      <c r="AV115" s="63"/>
      <c r="AW115" s="40">
        <f t="shared" si="310"/>
        <v>0</v>
      </c>
      <c r="AX115" s="63"/>
      <c r="AY115" s="40">
        <f t="shared" si="311"/>
        <v>0</v>
      </c>
      <c r="AZ115" s="63"/>
      <c r="BA115" s="40">
        <f t="shared" si="312"/>
        <v>0</v>
      </c>
      <c r="BB115" s="63"/>
      <c r="BC115" s="40">
        <f t="shared" si="313"/>
        <v>0</v>
      </c>
      <c r="BD115" s="63"/>
      <c r="BE115" s="40">
        <f t="shared" si="314"/>
        <v>0</v>
      </c>
      <c r="BF115" s="63">
        <v>4761</v>
      </c>
      <c r="BG115" s="40">
        <f t="shared" si="315"/>
        <v>2.5504178940876428E-2</v>
      </c>
      <c r="BH115" s="63"/>
      <c r="BI115" s="40">
        <f>+BH115/BH$86</f>
        <v>0</v>
      </c>
      <c r="BJ115" s="63"/>
      <c r="BK115" s="40">
        <f>+BJ115/BJ$86</f>
        <v>0</v>
      </c>
      <c r="BL115" s="123">
        <f>BM115+BO115+BQ115+BS115+BU115+BW115+BY115+CA115+CC115+CE115+CG115+CI115</f>
        <v>0</v>
      </c>
      <c r="BM115" s="63"/>
      <c r="BN115" s="40">
        <f>+BM115/BM$86</f>
        <v>0</v>
      </c>
      <c r="BO115" s="63"/>
      <c r="BP115" s="40">
        <f>+BO115/BO$86</f>
        <v>0</v>
      </c>
      <c r="BQ115" s="63"/>
      <c r="BR115" s="40">
        <f>+BQ115/BQ$86</f>
        <v>0</v>
      </c>
      <c r="BS115" s="63"/>
      <c r="BT115" s="40">
        <f>+BS115/BS$86</f>
        <v>0</v>
      </c>
      <c r="BU115" s="63"/>
      <c r="BV115" s="40">
        <f>+BU115/BU$86</f>
        <v>0</v>
      </c>
      <c r="BW115" s="63"/>
      <c r="BX115" s="40">
        <f>+BW115/BW$86</f>
        <v>0</v>
      </c>
      <c r="BY115" s="63"/>
      <c r="BZ115" s="40">
        <f>+BY115/BY$86</f>
        <v>0</v>
      </c>
      <c r="CA115" s="63"/>
      <c r="CB115" s="40">
        <f>+CA115/CA$86</f>
        <v>0</v>
      </c>
      <c r="CC115" s="63"/>
      <c r="CD115" s="40">
        <f>+CC115/CC$86</f>
        <v>0</v>
      </c>
      <c r="CE115" s="63"/>
      <c r="CF115" s="40">
        <f>+CE115/CE$86</f>
        <v>0</v>
      </c>
      <c r="CG115" s="63"/>
      <c r="CH115" s="40">
        <f>+CG115/CG$86</f>
        <v>0</v>
      </c>
      <c r="CI115" s="63"/>
      <c r="CJ115" s="40">
        <f>+CI115/CI$86</f>
        <v>0</v>
      </c>
      <c r="CK115" s="63"/>
      <c r="CL115" s="40">
        <f>+CK115/CK$86</f>
        <v>0</v>
      </c>
      <c r="CM115" s="63"/>
      <c r="CN115" s="40">
        <f>+CM115/CM$86</f>
        <v>0</v>
      </c>
      <c r="CO115" s="63"/>
      <c r="CP115" s="40">
        <f>+CO115/CO$86</f>
        <v>0</v>
      </c>
      <c r="CQ115" s="63"/>
      <c r="CR115" s="40">
        <f>+CQ115/CQ$86</f>
        <v>0</v>
      </c>
      <c r="CS115" s="63"/>
      <c r="CT115" s="40">
        <f>+CS115/CS$86</f>
        <v>0</v>
      </c>
      <c r="CU115" s="63"/>
      <c r="CV115" s="40">
        <f>+CU115/CU$86</f>
        <v>0</v>
      </c>
      <c r="CW115" s="63"/>
      <c r="CX115" s="40">
        <f>+CW115/CW$86</f>
        <v>0</v>
      </c>
      <c r="CY115" s="63"/>
      <c r="CZ115" s="40">
        <f>+CY115/CY$86</f>
        <v>0</v>
      </c>
      <c r="DA115" s="63"/>
      <c r="DB115" s="40">
        <f>+DA115/DA$86</f>
        <v>0</v>
      </c>
      <c r="DC115" s="63"/>
      <c r="DD115" s="40">
        <f>+DC115/DC$86</f>
        <v>0</v>
      </c>
      <c r="DE115" s="63"/>
      <c r="DF115" s="40">
        <f>+DE115/DE$86</f>
        <v>0</v>
      </c>
      <c r="DG115" s="63"/>
      <c r="DH115" s="40">
        <f>+DG115/DG$86</f>
        <v>0</v>
      </c>
      <c r="DI115" s="63"/>
      <c r="DJ115" s="40">
        <f>+DI115/DI$86</f>
        <v>0</v>
      </c>
      <c r="DK115" s="63"/>
      <c r="DL115" s="40">
        <f>+DK115/DK$86</f>
        <v>0</v>
      </c>
      <c r="DM115" s="63"/>
      <c r="DN115" s="40">
        <f>+DM115/DM$86</f>
        <v>0</v>
      </c>
      <c r="DO115" s="63"/>
      <c r="DP115" s="40">
        <f>+DO115/DO$86</f>
        <v>0</v>
      </c>
      <c r="DQ115" s="63"/>
      <c r="DR115" s="40">
        <f>+DQ115/DQ$86</f>
        <v>0</v>
      </c>
      <c r="DS115" s="63"/>
      <c r="DT115" s="40">
        <f>+DS115/DS$86</f>
        <v>0</v>
      </c>
      <c r="DU115" s="63"/>
      <c r="DV115" s="40">
        <f>+DU115/DU$86</f>
        <v>0</v>
      </c>
      <c r="DW115" s="63"/>
      <c r="DX115" s="40">
        <f>+DW115/DW$86</f>
        <v>0</v>
      </c>
      <c r="DY115" s="63"/>
      <c r="DZ115" s="40">
        <f>+DY115/DY$86</f>
        <v>0</v>
      </c>
      <c r="EA115" s="63"/>
      <c r="EB115" s="40">
        <f>+EA115/EA$86</f>
        <v>0</v>
      </c>
      <c r="EC115" s="63"/>
      <c r="ED115" s="40">
        <f>+EC115/EC$86</f>
        <v>0</v>
      </c>
      <c r="EE115" s="63"/>
      <c r="EF115" s="40">
        <f>+EE115/EE$86</f>
        <v>0</v>
      </c>
      <c r="EG115" s="63"/>
      <c r="EH115" s="40">
        <f>+EG115/EG$86</f>
        <v>0</v>
      </c>
      <c r="EI115" s="63">
        <v>2540</v>
      </c>
      <c r="EJ115" s="40">
        <f>+EI115/EI$86</f>
        <v>5.1198302312671654E-2</v>
      </c>
      <c r="EK115" s="63"/>
      <c r="EL115" s="40">
        <f>+EK115/EK$86</f>
        <v>0</v>
      </c>
      <c r="EM115" s="63"/>
      <c r="EN115" s="40">
        <f>+EM115/EM$86</f>
        <v>0</v>
      </c>
      <c r="EO115" s="63">
        <v>2540</v>
      </c>
      <c r="EP115" s="40">
        <f>+EO115/EO$86</f>
        <v>6.2647523819624462E-2</v>
      </c>
      <c r="EQ115" s="63"/>
      <c r="ER115" s="40">
        <f>+EQ115/EQ$86</f>
        <v>0</v>
      </c>
      <c r="ES115" s="63"/>
      <c r="ET115" s="42">
        <f>+ES115/ES$86</f>
        <v>0</v>
      </c>
      <c r="EU115" s="63">
        <v>2540</v>
      </c>
      <c r="EV115" s="42">
        <f>+EU115/EU$86</f>
        <v>4.1236283253653146E-2</v>
      </c>
      <c r="EW115" s="63">
        <v>4083</v>
      </c>
      <c r="EX115" s="42">
        <f>+EW115/EW$86</f>
        <v>7.8580478207341223E-2</v>
      </c>
      <c r="EY115" s="43">
        <v>1740</v>
      </c>
      <c r="EZ115" s="42">
        <f>+EY115/EY$86</f>
        <v>2.1780686264360704E-2</v>
      </c>
      <c r="FA115" s="43">
        <v>6407</v>
      </c>
      <c r="FB115" s="42">
        <f>+FA115/FA$86</f>
        <v>0.20189657361945698</v>
      </c>
      <c r="FC115" s="43"/>
      <c r="FD115" s="42">
        <f>+FC115/FC$86</f>
        <v>0</v>
      </c>
      <c r="FE115" s="43"/>
      <c r="FF115" s="42">
        <f>+FE115/FE$86</f>
        <v>0</v>
      </c>
      <c r="FG115" s="43"/>
      <c r="FH115" s="42">
        <f>+FG115/FG$86</f>
        <v>0</v>
      </c>
      <c r="FI115" s="41"/>
      <c r="FJ115" s="42">
        <f>+FI115/FI$86</f>
        <v>0</v>
      </c>
      <c r="FK115" s="41"/>
      <c r="FL115" s="42">
        <f>+FK115/FK$86</f>
        <v>0</v>
      </c>
    </row>
    <row r="116" spans="1:168" ht="14" customHeight="1" x14ac:dyDescent="0.15">
      <c r="A116" s="114">
        <v>6389</v>
      </c>
      <c r="B116" s="60" t="s">
        <v>52</v>
      </c>
      <c r="C116" s="128">
        <f>N116+L116+J116+H116+D116+F116</f>
        <v>67680.95</v>
      </c>
      <c r="D116" s="63">
        <v>16788.89</v>
      </c>
      <c r="E116" s="40">
        <f t="shared" si="173"/>
        <v>0.17274047161163728</v>
      </c>
      <c r="F116" s="63">
        <v>17265.34</v>
      </c>
      <c r="G116" s="40">
        <f t="shared" si="174"/>
        <v>0.19727179564758318</v>
      </c>
      <c r="H116" s="63">
        <v>14636.46</v>
      </c>
      <c r="I116" s="40">
        <f t="shared" si="175"/>
        <v>0.11933226256186151</v>
      </c>
      <c r="J116" s="63">
        <v>18990.259999999998</v>
      </c>
      <c r="K116" s="40">
        <f t="shared" si="176"/>
        <v>0.10362137845103163</v>
      </c>
      <c r="L116" s="63"/>
      <c r="M116" s="40">
        <f t="shared" si="177"/>
        <v>0</v>
      </c>
      <c r="N116" s="63"/>
      <c r="O116" s="40">
        <f t="shared" si="178"/>
        <v>0</v>
      </c>
      <c r="P116" s="63">
        <v>25943.59</v>
      </c>
      <c r="Q116" s="40">
        <f t="shared" si="179"/>
        <v>0.21535847991566154</v>
      </c>
      <c r="R116" s="63">
        <v>22918.05</v>
      </c>
      <c r="S116" s="40">
        <f t="shared" si="180"/>
        <v>0.27411735254263681</v>
      </c>
      <c r="T116" s="63">
        <v>13076.13</v>
      </c>
      <c r="U116" s="40">
        <f t="shared" si="181"/>
        <v>0.2695087923380789</v>
      </c>
      <c r="V116" s="63">
        <v>23299.93</v>
      </c>
      <c r="W116" s="40">
        <f t="shared" si="182"/>
        <v>0.29444052908973756</v>
      </c>
      <c r="X116" s="63">
        <v>10294.030000000001</v>
      </c>
      <c r="Y116" s="40">
        <f t="shared" si="345"/>
        <v>0.16251333224296793</v>
      </c>
      <c r="Z116" s="63">
        <v>25279.42</v>
      </c>
      <c r="AA116" s="40">
        <f t="shared" si="346"/>
        <v>0.43966923175256906</v>
      </c>
      <c r="AB116" s="63">
        <v>15108.15</v>
      </c>
      <c r="AC116" s="40">
        <f t="shared" si="300"/>
        <v>0.19656007668733208</v>
      </c>
      <c r="AD116" s="63">
        <v>13916.77</v>
      </c>
      <c r="AE116" s="40">
        <f t="shared" si="301"/>
        <v>0.14786335147806828</v>
      </c>
      <c r="AF116" s="63">
        <v>5729.32</v>
      </c>
      <c r="AG116" s="40">
        <f t="shared" si="302"/>
        <v>7.5979297759219952E-2</v>
      </c>
      <c r="AH116" s="63"/>
      <c r="AI116" s="40">
        <f t="shared" si="303"/>
        <v>0</v>
      </c>
      <c r="AJ116" s="63"/>
      <c r="AK116" s="40">
        <f t="shared" si="304"/>
        <v>0</v>
      </c>
      <c r="AL116" s="63"/>
      <c r="AM116" s="40">
        <f t="shared" si="305"/>
        <v>0</v>
      </c>
      <c r="AN116" s="63">
        <v>9200.34</v>
      </c>
      <c r="AO116" s="40">
        <f t="shared" si="306"/>
        <v>9.6631345714012051E-2</v>
      </c>
      <c r="AP116" s="63">
        <v>18132.419999999998</v>
      </c>
      <c r="AQ116" s="40">
        <f t="shared" si="307"/>
        <v>0.26018608068279325</v>
      </c>
      <c r="AR116" s="63">
        <v>28197.54</v>
      </c>
      <c r="AS116" s="40">
        <f t="shared" si="308"/>
        <v>0.37784225478410799</v>
      </c>
      <c r="AT116" s="63">
        <v>18844.259999999998</v>
      </c>
      <c r="AU116" s="40">
        <f t="shared" si="309"/>
        <v>0.32630419879693001</v>
      </c>
      <c r="AV116" s="63">
        <v>23173.77</v>
      </c>
      <c r="AW116" s="40">
        <f t="shared" si="310"/>
        <v>0.20285723939842873</v>
      </c>
      <c r="AX116" s="63">
        <v>10678.3</v>
      </c>
      <c r="AY116" s="40">
        <f t="shared" si="311"/>
        <v>0.23777416853746941</v>
      </c>
      <c r="AZ116" s="63">
        <v>13956.54</v>
      </c>
      <c r="BA116" s="40">
        <f t="shared" si="312"/>
        <v>0.20034411459538545</v>
      </c>
      <c r="BB116" s="63">
        <v>31146.94</v>
      </c>
      <c r="BC116" s="40">
        <f t="shared" si="313"/>
        <v>0.32365528022468348</v>
      </c>
      <c r="BD116" s="63">
        <v>27584.2</v>
      </c>
      <c r="BE116" s="40">
        <f t="shared" si="314"/>
        <v>0.24628800577001184</v>
      </c>
      <c r="BF116" s="63">
        <v>32426.880000000001</v>
      </c>
      <c r="BG116" s="40">
        <f t="shared" si="315"/>
        <v>0.17370740390975153</v>
      </c>
      <c r="BH116" s="63">
        <v>40329.96</v>
      </c>
      <c r="BI116" s="40">
        <f t="shared" si="317"/>
        <v>0.28393050320589042</v>
      </c>
      <c r="BJ116" s="63"/>
      <c r="BK116" s="40">
        <f t="shared" si="318"/>
        <v>0</v>
      </c>
      <c r="BL116" s="123">
        <f t="shared" si="116"/>
        <v>199393.59999999998</v>
      </c>
      <c r="BM116" s="63">
        <v>21986.61</v>
      </c>
      <c r="BN116" s="40">
        <f t="shared" si="201"/>
        <v>0.23844786524262745</v>
      </c>
      <c r="BO116" s="63">
        <v>11090.99</v>
      </c>
      <c r="BP116" s="40">
        <f t="shared" si="202"/>
        <v>0.16228096037757025</v>
      </c>
      <c r="BQ116" s="63">
        <v>16199.72</v>
      </c>
      <c r="BR116" s="40">
        <f t="shared" si="203"/>
        <v>0.25679390126135537</v>
      </c>
      <c r="BS116" s="63">
        <v>25711.69</v>
      </c>
      <c r="BT116" s="40">
        <f t="shared" si="204"/>
        <v>0.30008877188543265</v>
      </c>
      <c r="BU116" s="108">
        <v>25821.63</v>
      </c>
      <c r="BV116" s="40">
        <f t="shared" si="205"/>
        <v>0.22530687398244204</v>
      </c>
      <c r="BW116" s="63">
        <v>21670.84</v>
      </c>
      <c r="BX116" s="40">
        <f t="shared" si="206"/>
        <v>0.38215451669908179</v>
      </c>
      <c r="BY116" s="63">
        <v>16448.830000000002</v>
      </c>
      <c r="BZ116" s="40">
        <f t="shared" si="207"/>
        <v>0.18561522961108642</v>
      </c>
      <c r="CA116" s="63">
        <v>9056.34</v>
      </c>
      <c r="CB116" s="40">
        <f t="shared" si="208"/>
        <v>0.12556039760778712</v>
      </c>
      <c r="CC116" s="63">
        <v>16102.12</v>
      </c>
      <c r="CD116" s="40">
        <f t="shared" si="209"/>
        <v>0.1811602404501183</v>
      </c>
      <c r="CE116" s="63">
        <v>18007.490000000002</v>
      </c>
      <c r="CF116" s="40">
        <f t="shared" si="210"/>
        <v>0.12504793246331544</v>
      </c>
      <c r="CG116" s="63">
        <v>15995.29</v>
      </c>
      <c r="CH116" s="40">
        <f t="shared" si="211"/>
        <v>0.14112918773088587</v>
      </c>
      <c r="CI116" s="63">
        <v>1302.05</v>
      </c>
      <c r="CJ116" s="40">
        <f t="shared" si="212"/>
        <v>9.998168608568685E-3</v>
      </c>
      <c r="CK116" s="63">
        <v>28660.71</v>
      </c>
      <c r="CL116" s="40">
        <f t="shared" si="213"/>
        <v>0.29152939898420899</v>
      </c>
      <c r="CM116" s="63">
        <v>12472.11</v>
      </c>
      <c r="CN116" s="40">
        <f>+CM116/CM$86</f>
        <v>0.20823287282195962</v>
      </c>
      <c r="CO116" s="63">
        <v>10499.99</v>
      </c>
      <c r="CP116" s="40">
        <f>+CO116/CO$86</f>
        <v>0.18763565624114315</v>
      </c>
      <c r="CQ116" s="63">
        <v>16244.93</v>
      </c>
      <c r="CR116" s="40">
        <f>+CQ116/CQ$86</f>
        <v>0.26806350715045363</v>
      </c>
      <c r="CS116" s="63">
        <v>12338.31</v>
      </c>
      <c r="CT116" s="40">
        <f>+CS116/CS$86</f>
        <v>0.21291122818806188</v>
      </c>
      <c r="CU116" s="63">
        <v>10293.25</v>
      </c>
      <c r="CV116" s="40">
        <f>+CU116/CU$86</f>
        <v>0.1553659652802557</v>
      </c>
      <c r="CW116" s="63">
        <v>27387.66</v>
      </c>
      <c r="CX116" s="40">
        <f>+CW116/CW$86</f>
        <v>0.29328009935752358</v>
      </c>
      <c r="CY116" s="63">
        <v>16951.27</v>
      </c>
      <c r="CZ116" s="40">
        <f t="shared" si="288"/>
        <v>0.23507242461743619</v>
      </c>
      <c r="DA116" s="63">
        <v>7513.72</v>
      </c>
      <c r="DB116" s="40">
        <f t="shared" si="289"/>
        <v>0.11190841338667526</v>
      </c>
      <c r="DC116" s="63"/>
      <c r="DD116" s="40">
        <f t="shared" si="290"/>
        <v>0</v>
      </c>
      <c r="DE116" s="63"/>
      <c r="DF116" s="40">
        <f t="shared" si="291"/>
        <v>0</v>
      </c>
      <c r="DG116" s="63"/>
      <c r="DH116" s="40">
        <f t="shared" si="292"/>
        <v>0</v>
      </c>
      <c r="DI116" s="63">
        <v>9963.15</v>
      </c>
      <c r="DJ116" s="40">
        <f t="shared" si="293"/>
        <v>0.16061107701622868</v>
      </c>
      <c r="DK116" s="63">
        <v>27290.87</v>
      </c>
      <c r="DL116" s="40">
        <f t="shared" si="294"/>
        <v>0.34509340618209627</v>
      </c>
      <c r="DM116" s="63">
        <v>22519.71</v>
      </c>
      <c r="DN116" s="40">
        <f t="shared" si="295"/>
        <v>0.35662449617431374</v>
      </c>
      <c r="DO116" s="63">
        <v>19504.38</v>
      </c>
      <c r="DP116" s="40">
        <f t="shared" si="296"/>
        <v>0.35786763192166993</v>
      </c>
      <c r="DQ116" s="63">
        <v>23810.05</v>
      </c>
      <c r="DR116" s="40">
        <f t="shared" si="297"/>
        <v>0.32964855052549136</v>
      </c>
      <c r="DS116" s="63">
        <v>23388.32</v>
      </c>
      <c r="DT116" s="40">
        <f t="shared" si="323"/>
        <v>0.39981476254955522</v>
      </c>
      <c r="DU116" s="63">
        <v>10029.36</v>
      </c>
      <c r="DV116" s="40">
        <f t="shared" si="324"/>
        <v>0.11986437132264492</v>
      </c>
      <c r="DW116" s="63">
        <v>16580.8</v>
      </c>
      <c r="DX116" s="40">
        <f t="shared" si="325"/>
        <v>0.23745270508307584</v>
      </c>
      <c r="DY116" s="63">
        <v>3953.63</v>
      </c>
      <c r="DZ116" s="40">
        <f t="shared" si="326"/>
        <v>6.9903720449476667E-2</v>
      </c>
      <c r="EA116" s="63"/>
      <c r="EB116" s="40">
        <f t="shared" si="298"/>
        <v>0</v>
      </c>
      <c r="EC116" s="63"/>
      <c r="ED116" s="40">
        <f t="shared" si="327"/>
        <v>0</v>
      </c>
      <c r="EE116" s="63"/>
      <c r="EF116" s="40">
        <f t="shared" si="328"/>
        <v>0</v>
      </c>
      <c r="EG116" s="63">
        <v>10567.36</v>
      </c>
      <c r="EH116" s="40">
        <f t="shared" si="329"/>
        <v>0.18376243684305257</v>
      </c>
      <c r="EI116" s="63">
        <v>13629.1</v>
      </c>
      <c r="EJ116" s="40">
        <f t="shared" si="330"/>
        <v>0.27471920553135171</v>
      </c>
      <c r="EK116" s="63">
        <v>5535.54</v>
      </c>
      <c r="EL116" s="40">
        <f t="shared" si="331"/>
        <v>0.14956448153605975</v>
      </c>
      <c r="EM116" s="63">
        <v>5483.9</v>
      </c>
      <c r="EN116" s="40">
        <f t="shared" si="332"/>
        <v>0.14320243459023357</v>
      </c>
      <c r="EO116" s="63">
        <v>4714.7</v>
      </c>
      <c r="EP116" s="40">
        <f t="shared" si="333"/>
        <v>0.116285149823773</v>
      </c>
      <c r="EQ116" s="63">
        <v>9491.93</v>
      </c>
      <c r="ER116" s="40">
        <f t="shared" si="334"/>
        <v>0.52108997103021437</v>
      </c>
      <c r="ES116" s="63">
        <v>1276.27</v>
      </c>
      <c r="ET116" s="42">
        <f t="shared" si="335"/>
        <v>1.2912632449156896E-2</v>
      </c>
      <c r="EU116" s="63"/>
      <c r="EV116" s="42">
        <f t="shared" si="336"/>
        <v>0</v>
      </c>
      <c r="EW116" s="63"/>
      <c r="EX116" s="42">
        <f t="shared" si="337"/>
        <v>0</v>
      </c>
      <c r="EY116" s="43"/>
      <c r="EZ116" s="42">
        <f t="shared" si="338"/>
        <v>0</v>
      </c>
      <c r="FA116" s="43"/>
      <c r="FB116" s="42">
        <f t="shared" si="339"/>
        <v>0</v>
      </c>
      <c r="FC116" s="43"/>
      <c r="FD116" s="42">
        <f t="shared" si="340"/>
        <v>0</v>
      </c>
      <c r="FE116" s="43">
        <v>3883.71</v>
      </c>
      <c r="FF116" s="42">
        <f t="shared" si="341"/>
        <v>9.5988545763806055E-2</v>
      </c>
      <c r="FG116" s="43">
        <v>7994.46</v>
      </c>
      <c r="FH116" s="42">
        <f>+FG116/FG$86</f>
        <v>0.1420717287663058</v>
      </c>
      <c r="FI116" s="41">
        <v>2463.0100000000002</v>
      </c>
      <c r="FJ116" s="42">
        <f>+FI116/FI$86</f>
        <v>7.571528830869087E-2</v>
      </c>
      <c r="FK116" s="41">
        <v>3829.41</v>
      </c>
      <c r="FL116" s="42">
        <f>+FK116/FK$86</f>
        <v>0.13264626070426272</v>
      </c>
    </row>
    <row r="117" spans="1:168" ht="14" customHeight="1" x14ac:dyDescent="0.15">
      <c r="A117" s="114">
        <v>6390</v>
      </c>
      <c r="B117" s="60" t="s">
        <v>60</v>
      </c>
      <c r="C117" s="128">
        <f t="shared" ref="C117:C126" si="347">N117+L117+J117+H117+D117+F117</f>
        <v>1420.08</v>
      </c>
      <c r="D117" s="63">
        <v>872.64</v>
      </c>
      <c r="E117" s="40">
        <f t="shared" si="173"/>
        <v>8.978571254393778E-3</v>
      </c>
      <c r="F117" s="63"/>
      <c r="G117" s="40">
        <f t="shared" si="174"/>
        <v>0</v>
      </c>
      <c r="H117" s="63">
        <v>465.17</v>
      </c>
      <c r="I117" s="40">
        <f t="shared" si="175"/>
        <v>3.792569280816613E-3</v>
      </c>
      <c r="J117" s="63">
        <v>82.27</v>
      </c>
      <c r="K117" s="40">
        <f t="shared" si="176"/>
        <v>4.489106944910903E-4</v>
      </c>
      <c r="L117" s="63"/>
      <c r="M117" s="40">
        <f t="shared" si="177"/>
        <v>0</v>
      </c>
      <c r="N117" s="63"/>
      <c r="O117" s="40">
        <f t="shared" si="178"/>
        <v>0</v>
      </c>
      <c r="P117" s="63"/>
      <c r="Q117" s="40">
        <f t="shared" si="179"/>
        <v>0</v>
      </c>
      <c r="R117" s="63"/>
      <c r="S117" s="40">
        <f t="shared" si="180"/>
        <v>0</v>
      </c>
      <c r="T117" s="63"/>
      <c r="U117" s="40">
        <f t="shared" si="181"/>
        <v>0</v>
      </c>
      <c r="V117" s="63"/>
      <c r="W117" s="40">
        <f t="shared" si="182"/>
        <v>0</v>
      </c>
      <c r="X117" s="63"/>
      <c r="Y117" s="40">
        <f t="shared" si="345"/>
        <v>0</v>
      </c>
      <c r="Z117" s="63"/>
      <c r="AA117" s="40">
        <f t="shared" si="346"/>
        <v>0</v>
      </c>
      <c r="AB117" s="63"/>
      <c r="AC117" s="40">
        <f t="shared" si="300"/>
        <v>0</v>
      </c>
      <c r="AD117" s="63"/>
      <c r="AE117" s="40">
        <f t="shared" si="301"/>
        <v>0</v>
      </c>
      <c r="AF117" s="63"/>
      <c r="AG117" s="40">
        <f t="shared" si="302"/>
        <v>0</v>
      </c>
      <c r="AH117" s="63"/>
      <c r="AI117" s="40">
        <f t="shared" si="303"/>
        <v>0</v>
      </c>
      <c r="AJ117" s="63"/>
      <c r="AK117" s="40">
        <f t="shared" si="304"/>
        <v>0</v>
      </c>
      <c r="AL117" s="63"/>
      <c r="AM117" s="40">
        <f t="shared" si="305"/>
        <v>0</v>
      </c>
      <c r="AN117" s="63"/>
      <c r="AO117" s="40">
        <f t="shared" si="306"/>
        <v>0</v>
      </c>
      <c r="AP117" s="63"/>
      <c r="AQ117" s="40">
        <f t="shared" si="307"/>
        <v>0</v>
      </c>
      <c r="AR117" s="63">
        <v>82.74</v>
      </c>
      <c r="AS117" s="40">
        <f t="shared" si="308"/>
        <v>1.1087019704852654E-3</v>
      </c>
      <c r="AT117" s="63"/>
      <c r="AU117" s="40">
        <f t="shared" si="309"/>
        <v>0</v>
      </c>
      <c r="AV117" s="63"/>
      <c r="AW117" s="40">
        <f t="shared" si="310"/>
        <v>0</v>
      </c>
      <c r="AX117" s="63"/>
      <c r="AY117" s="40">
        <f t="shared" si="311"/>
        <v>0</v>
      </c>
      <c r="AZ117" s="63"/>
      <c r="BA117" s="40">
        <f t="shared" si="312"/>
        <v>0</v>
      </c>
      <c r="BB117" s="63"/>
      <c r="BC117" s="40">
        <f t="shared" si="313"/>
        <v>0</v>
      </c>
      <c r="BD117" s="63">
        <v>186.3</v>
      </c>
      <c r="BE117" s="40">
        <f t="shared" si="314"/>
        <v>1.6633962730459178E-3</v>
      </c>
      <c r="BF117" s="63"/>
      <c r="BG117" s="40">
        <f t="shared" si="315"/>
        <v>0</v>
      </c>
      <c r="BH117" s="63"/>
      <c r="BI117" s="40">
        <f t="shared" si="317"/>
        <v>0</v>
      </c>
      <c r="BJ117" s="63"/>
      <c r="BK117" s="40">
        <f t="shared" si="318"/>
        <v>0</v>
      </c>
      <c r="BL117" s="123">
        <f t="shared" si="116"/>
        <v>1791.8700000000001</v>
      </c>
      <c r="BM117" s="63">
        <v>1351.43</v>
      </c>
      <c r="BN117" s="40">
        <f t="shared" si="201"/>
        <v>1.465644765267788E-2</v>
      </c>
      <c r="BO117" s="63">
        <v>279.95999999999998</v>
      </c>
      <c r="BP117" s="40">
        <f t="shared" si="202"/>
        <v>4.096314005089227E-3</v>
      </c>
      <c r="BQ117" s="63"/>
      <c r="BR117" s="40">
        <f t="shared" si="203"/>
        <v>0</v>
      </c>
      <c r="BS117" s="63"/>
      <c r="BT117" s="40">
        <f t="shared" si="204"/>
        <v>0</v>
      </c>
      <c r="BU117" s="63"/>
      <c r="BV117" s="40">
        <f t="shared" si="205"/>
        <v>0</v>
      </c>
      <c r="BW117" s="63">
        <v>160.47999999999999</v>
      </c>
      <c r="BX117" s="40">
        <f t="shared" si="206"/>
        <v>2.8299852169952179E-3</v>
      </c>
      <c r="BY117" s="63"/>
      <c r="BZ117" s="40">
        <f t="shared" si="207"/>
        <v>0</v>
      </c>
      <c r="CA117" s="63"/>
      <c r="CB117" s="40">
        <f t="shared" si="208"/>
        <v>0</v>
      </c>
      <c r="CC117" s="63"/>
      <c r="CD117" s="40">
        <f t="shared" si="209"/>
        <v>0</v>
      </c>
      <c r="CE117" s="63"/>
      <c r="CF117" s="40">
        <f t="shared" si="210"/>
        <v>0</v>
      </c>
      <c r="CG117" s="63"/>
      <c r="CH117" s="40">
        <f t="shared" si="211"/>
        <v>0</v>
      </c>
      <c r="CI117" s="63"/>
      <c r="CJ117" s="40">
        <f t="shared" si="212"/>
        <v>0</v>
      </c>
      <c r="CK117" s="63"/>
      <c r="CL117" s="40">
        <f t="shared" si="213"/>
        <v>0</v>
      </c>
      <c r="CM117" s="63">
        <v>1501.43</v>
      </c>
      <c r="CN117" s="40">
        <f>+CM117/CM$86</f>
        <v>2.5067697626229631E-2</v>
      </c>
      <c r="CO117" s="63">
        <v>60</v>
      </c>
      <c r="CP117" s="40">
        <f>+CO117/CO$86</f>
        <v>1.0722047710967904E-3</v>
      </c>
      <c r="CQ117" s="63"/>
      <c r="CR117" s="40">
        <f>+CQ117/CQ$86</f>
        <v>0</v>
      </c>
      <c r="CS117" s="63"/>
      <c r="CT117" s="40">
        <f>+CS117/CS$86</f>
        <v>0</v>
      </c>
      <c r="CU117" s="63"/>
      <c r="CV117" s="40">
        <f>+CU117/CU$86</f>
        <v>0</v>
      </c>
      <c r="CW117" s="63"/>
      <c r="CX117" s="40">
        <f>+CW117/CW$86</f>
        <v>0</v>
      </c>
      <c r="CY117" s="63"/>
      <c r="CZ117" s="40">
        <f t="shared" si="288"/>
        <v>0</v>
      </c>
      <c r="DA117" s="63"/>
      <c r="DB117" s="40">
        <f t="shared" si="289"/>
        <v>0</v>
      </c>
      <c r="DC117" s="63"/>
      <c r="DD117" s="40">
        <f t="shared" si="290"/>
        <v>0</v>
      </c>
      <c r="DE117" s="63">
        <v>5126</v>
      </c>
      <c r="DF117" s="40">
        <f t="shared" si="291"/>
        <v>5.0080636076835772E-2</v>
      </c>
      <c r="DG117" s="63">
        <v>99.97</v>
      </c>
      <c r="DH117" s="40">
        <f t="shared" si="292"/>
        <v>1.2125069785555945E-3</v>
      </c>
      <c r="DI117" s="63"/>
      <c r="DJ117" s="40">
        <f t="shared" si="293"/>
        <v>0</v>
      </c>
      <c r="DK117" s="63"/>
      <c r="DL117" s="40">
        <f t="shared" si="294"/>
        <v>0</v>
      </c>
      <c r="DM117" s="63"/>
      <c r="DN117" s="40">
        <f t="shared" si="295"/>
        <v>0</v>
      </c>
      <c r="DO117" s="63"/>
      <c r="DP117" s="40">
        <f t="shared" si="296"/>
        <v>0</v>
      </c>
      <c r="DQ117" s="63"/>
      <c r="DR117" s="40">
        <f t="shared" si="297"/>
        <v>0</v>
      </c>
      <c r="DS117" s="63">
        <v>106.79</v>
      </c>
      <c r="DT117" s="40">
        <f t="shared" si="323"/>
        <v>1.8255359295865203E-3</v>
      </c>
      <c r="DU117" s="63"/>
      <c r="DV117" s="40">
        <f t="shared" si="324"/>
        <v>0</v>
      </c>
      <c r="DW117" s="63"/>
      <c r="DX117" s="40">
        <f t="shared" si="325"/>
        <v>0</v>
      </c>
      <c r="DY117" s="63"/>
      <c r="DZ117" s="40">
        <f t="shared" si="326"/>
        <v>0</v>
      </c>
      <c r="EA117" s="63"/>
      <c r="EB117" s="40">
        <f t="shared" si="298"/>
        <v>0</v>
      </c>
      <c r="EC117" s="63"/>
      <c r="ED117" s="40">
        <f t="shared" si="327"/>
        <v>0</v>
      </c>
      <c r="EE117" s="63"/>
      <c r="EF117" s="40">
        <f t="shared" si="328"/>
        <v>0</v>
      </c>
      <c r="EG117" s="63"/>
      <c r="EH117" s="40">
        <f t="shared" si="329"/>
        <v>0</v>
      </c>
      <c r="EI117" s="63"/>
      <c r="EJ117" s="40">
        <f t="shared" si="330"/>
        <v>0</v>
      </c>
      <c r="EK117" s="63"/>
      <c r="EL117" s="40">
        <f t="shared" si="331"/>
        <v>0</v>
      </c>
      <c r="EM117" s="63"/>
      <c r="EN117" s="40">
        <f t="shared" si="332"/>
        <v>0</v>
      </c>
      <c r="EO117" s="63">
        <v>559.4</v>
      </c>
      <c r="EP117" s="40">
        <f t="shared" si="333"/>
        <v>1.3797253867991306E-2</v>
      </c>
      <c r="EQ117" s="63"/>
      <c r="ER117" s="40">
        <f t="shared" si="334"/>
        <v>0</v>
      </c>
      <c r="ES117" s="63"/>
      <c r="ET117" s="42">
        <f t="shared" si="335"/>
        <v>0</v>
      </c>
      <c r="EU117" s="63"/>
      <c r="EV117" s="42">
        <f t="shared" si="336"/>
        <v>0</v>
      </c>
      <c r="EW117" s="63"/>
      <c r="EX117" s="42">
        <f t="shared" si="337"/>
        <v>0</v>
      </c>
      <c r="EY117" s="43"/>
      <c r="EZ117" s="42">
        <f t="shared" si="338"/>
        <v>0</v>
      </c>
      <c r="FA117" s="43"/>
      <c r="FB117" s="42">
        <f t="shared" si="339"/>
        <v>0</v>
      </c>
      <c r="FC117" s="43"/>
      <c r="FD117" s="42">
        <f t="shared" si="340"/>
        <v>0</v>
      </c>
      <c r="FE117" s="43"/>
      <c r="FF117" s="42">
        <f t="shared" si="341"/>
        <v>0</v>
      </c>
      <c r="FG117" s="43"/>
      <c r="FH117" s="42">
        <f>+FG117/FG$86</f>
        <v>0</v>
      </c>
      <c r="FI117" s="41"/>
      <c r="FJ117" s="42">
        <f>+FI117/FI$86</f>
        <v>0</v>
      </c>
      <c r="FK117" s="41"/>
      <c r="FL117" s="42">
        <f>+FK117/FK$86</f>
        <v>0</v>
      </c>
    </row>
    <row r="118" spans="1:168" ht="14" customHeight="1" x14ac:dyDescent="0.15">
      <c r="A118" s="114">
        <v>6398</v>
      </c>
      <c r="B118" s="60" t="s">
        <v>61</v>
      </c>
      <c r="C118" s="128">
        <f t="shared" si="347"/>
        <v>0</v>
      </c>
      <c r="D118" s="63"/>
      <c r="E118" s="40">
        <f t="shared" si="173"/>
        <v>0</v>
      </c>
      <c r="F118" s="63"/>
      <c r="G118" s="40">
        <f t="shared" si="174"/>
        <v>0</v>
      </c>
      <c r="H118" s="63"/>
      <c r="I118" s="40">
        <f t="shared" si="175"/>
        <v>0</v>
      </c>
      <c r="J118" s="63"/>
      <c r="K118" s="40">
        <f t="shared" si="176"/>
        <v>0</v>
      </c>
      <c r="L118" s="63"/>
      <c r="M118" s="40">
        <f t="shared" si="177"/>
        <v>0</v>
      </c>
      <c r="N118" s="63"/>
      <c r="O118" s="40">
        <f t="shared" si="178"/>
        <v>0</v>
      </c>
      <c r="P118" s="63"/>
      <c r="Q118" s="40">
        <f t="shared" si="179"/>
        <v>0</v>
      </c>
      <c r="R118" s="63"/>
      <c r="S118" s="40">
        <f t="shared" si="180"/>
        <v>0</v>
      </c>
      <c r="T118" s="63"/>
      <c r="U118" s="40">
        <f t="shared" si="181"/>
        <v>0</v>
      </c>
      <c r="V118" s="63"/>
      <c r="W118" s="40">
        <f t="shared" si="182"/>
        <v>0</v>
      </c>
      <c r="X118" s="63"/>
      <c r="Y118" s="40">
        <f t="shared" si="345"/>
        <v>0</v>
      </c>
      <c r="Z118" s="63">
        <v>396</v>
      </c>
      <c r="AA118" s="40">
        <f t="shared" si="346"/>
        <v>6.8873817426988978E-3</v>
      </c>
      <c r="AB118" s="63"/>
      <c r="AC118" s="40">
        <f t="shared" si="300"/>
        <v>0</v>
      </c>
      <c r="AD118" s="63">
        <v>487.5</v>
      </c>
      <c r="AE118" s="40">
        <f t="shared" si="301"/>
        <v>5.1796058888347136E-3</v>
      </c>
      <c r="AF118" s="63"/>
      <c r="AG118" s="40">
        <f t="shared" si="302"/>
        <v>0</v>
      </c>
      <c r="AH118" s="63"/>
      <c r="AI118" s="40">
        <f t="shared" si="303"/>
        <v>0</v>
      </c>
      <c r="AJ118" s="63"/>
      <c r="AK118" s="40">
        <f t="shared" si="304"/>
        <v>0</v>
      </c>
      <c r="AL118" s="63"/>
      <c r="AM118" s="40">
        <f t="shared" si="305"/>
        <v>0</v>
      </c>
      <c r="AN118" s="63"/>
      <c r="AO118" s="40">
        <f t="shared" si="306"/>
        <v>0</v>
      </c>
      <c r="AP118" s="63"/>
      <c r="AQ118" s="40">
        <f t="shared" si="307"/>
        <v>0</v>
      </c>
      <c r="AR118" s="63"/>
      <c r="AS118" s="40">
        <f t="shared" si="308"/>
        <v>0</v>
      </c>
      <c r="AT118" s="63">
        <v>375</v>
      </c>
      <c r="AU118" s="40">
        <f t="shared" si="309"/>
        <v>6.4934401535984313E-3</v>
      </c>
      <c r="AV118" s="63"/>
      <c r="AW118" s="40">
        <f t="shared" si="310"/>
        <v>0</v>
      </c>
      <c r="AX118" s="63"/>
      <c r="AY118" s="40">
        <f t="shared" si="311"/>
        <v>0</v>
      </c>
      <c r="AZ118" s="63"/>
      <c r="BA118" s="40">
        <f t="shared" si="312"/>
        <v>0</v>
      </c>
      <c r="BB118" s="63">
        <v>112.5</v>
      </c>
      <c r="BC118" s="40">
        <f t="shared" si="313"/>
        <v>1.1690143245300147E-3</v>
      </c>
      <c r="BD118" s="63"/>
      <c r="BE118" s="40">
        <f t="shared" si="314"/>
        <v>0</v>
      </c>
      <c r="BF118" s="63"/>
      <c r="BG118" s="40">
        <f t="shared" si="315"/>
        <v>0</v>
      </c>
      <c r="BH118" s="63"/>
      <c r="BI118" s="40">
        <f t="shared" si="317"/>
        <v>0</v>
      </c>
      <c r="BJ118" s="63"/>
      <c r="BK118" s="40">
        <f t="shared" si="318"/>
        <v>0</v>
      </c>
      <c r="BL118" s="123">
        <f t="shared" si="116"/>
        <v>997.5</v>
      </c>
      <c r="BM118" s="63">
        <v>97.5</v>
      </c>
      <c r="BN118" s="40">
        <f t="shared" si="201"/>
        <v>1.0574011573933487E-3</v>
      </c>
      <c r="BO118" s="63"/>
      <c r="BP118" s="40">
        <f t="shared" si="202"/>
        <v>0</v>
      </c>
      <c r="BQ118" s="63"/>
      <c r="BR118" s="40">
        <f t="shared" si="203"/>
        <v>0</v>
      </c>
      <c r="BS118" s="63">
        <v>300</v>
      </c>
      <c r="BT118" s="40">
        <f t="shared" si="204"/>
        <v>3.5013891177759922E-3</v>
      </c>
      <c r="BU118" s="63">
        <v>600</v>
      </c>
      <c r="BV118" s="40">
        <f t="shared" si="205"/>
        <v>5.2353056096561381E-3</v>
      </c>
      <c r="BW118" s="63"/>
      <c r="BX118" s="40">
        <f t="shared" si="206"/>
        <v>0</v>
      </c>
      <c r="BY118" s="63"/>
      <c r="BZ118" s="40">
        <f t="shared" si="207"/>
        <v>0</v>
      </c>
      <c r="CA118" s="63"/>
      <c r="CB118" s="40">
        <f t="shared" si="208"/>
        <v>0</v>
      </c>
      <c r="CC118" s="63"/>
      <c r="CD118" s="40">
        <f t="shared" si="209"/>
        <v>0</v>
      </c>
      <c r="CE118" s="63"/>
      <c r="CF118" s="40">
        <f t="shared" si="210"/>
        <v>0</v>
      </c>
      <c r="CG118" s="63"/>
      <c r="CH118" s="40">
        <f t="shared" si="211"/>
        <v>0</v>
      </c>
      <c r="CI118" s="63"/>
      <c r="CJ118" s="40">
        <f t="shared" si="212"/>
        <v>0</v>
      </c>
      <c r="CK118" s="63"/>
      <c r="CL118" s="40">
        <f t="shared" si="213"/>
        <v>0</v>
      </c>
      <c r="CM118" s="63"/>
      <c r="CN118" s="40">
        <f>+CM118/CM$86</f>
        <v>0</v>
      </c>
      <c r="CO118" s="63"/>
      <c r="CP118" s="40">
        <f>+CO118/CO$86</f>
        <v>0</v>
      </c>
      <c r="CQ118" s="63"/>
      <c r="CR118" s="40">
        <f>+CQ118/CQ$86</f>
        <v>0</v>
      </c>
      <c r="CS118" s="63"/>
      <c r="CT118" s="40">
        <f>+CS118/CS$86</f>
        <v>0</v>
      </c>
      <c r="CU118" s="63"/>
      <c r="CV118" s="40">
        <f>+CU118/CU$86</f>
        <v>0</v>
      </c>
      <c r="CW118" s="63"/>
      <c r="CX118" s="40">
        <f>+CW118/CW$86</f>
        <v>0</v>
      </c>
      <c r="CY118" s="63"/>
      <c r="CZ118" s="40">
        <f t="shared" si="288"/>
        <v>0</v>
      </c>
      <c r="DA118" s="63"/>
      <c r="DB118" s="40">
        <f t="shared" si="289"/>
        <v>0</v>
      </c>
      <c r="DC118" s="63"/>
      <c r="DD118" s="40">
        <f t="shared" si="290"/>
        <v>0</v>
      </c>
      <c r="DE118" s="63"/>
      <c r="DF118" s="40">
        <f t="shared" si="291"/>
        <v>0</v>
      </c>
      <c r="DG118" s="63"/>
      <c r="DH118" s="40">
        <f t="shared" si="292"/>
        <v>0</v>
      </c>
      <c r="DI118" s="63"/>
      <c r="DJ118" s="40">
        <f t="shared" si="293"/>
        <v>0</v>
      </c>
      <c r="DK118" s="63"/>
      <c r="DL118" s="40">
        <f t="shared" si="294"/>
        <v>0</v>
      </c>
      <c r="DM118" s="63"/>
      <c r="DN118" s="40">
        <f t="shared" si="295"/>
        <v>0</v>
      </c>
      <c r="DO118" s="63"/>
      <c r="DP118" s="40">
        <f t="shared" si="296"/>
        <v>0</v>
      </c>
      <c r="DQ118" s="63">
        <v>600</v>
      </c>
      <c r="DR118" s="40">
        <f t="shared" si="297"/>
        <v>8.3069598894288266E-3</v>
      </c>
      <c r="DS118" s="63"/>
      <c r="DT118" s="40">
        <f t="shared" si="323"/>
        <v>0</v>
      </c>
      <c r="DU118" s="63"/>
      <c r="DV118" s="40">
        <f t="shared" si="324"/>
        <v>0</v>
      </c>
      <c r="DW118" s="63"/>
      <c r="DX118" s="40">
        <f t="shared" si="325"/>
        <v>0</v>
      </c>
      <c r="DY118" s="63"/>
      <c r="DZ118" s="40">
        <f t="shared" si="326"/>
        <v>0</v>
      </c>
      <c r="EA118" s="63"/>
      <c r="EB118" s="40">
        <f t="shared" si="298"/>
        <v>0</v>
      </c>
      <c r="EC118" s="63"/>
      <c r="ED118" s="40">
        <f t="shared" si="327"/>
        <v>0</v>
      </c>
      <c r="EE118" s="63"/>
      <c r="EF118" s="40">
        <f t="shared" si="328"/>
        <v>0</v>
      </c>
      <c r="EG118" s="63"/>
      <c r="EH118" s="40">
        <f t="shared" si="329"/>
        <v>0</v>
      </c>
      <c r="EI118" s="63"/>
      <c r="EJ118" s="40">
        <f t="shared" si="330"/>
        <v>0</v>
      </c>
      <c r="EK118" s="63"/>
      <c r="EL118" s="40">
        <f t="shared" si="331"/>
        <v>0</v>
      </c>
      <c r="EM118" s="63"/>
      <c r="EN118" s="40">
        <f t="shared" si="332"/>
        <v>0</v>
      </c>
      <c r="EO118" s="63">
        <v>600</v>
      </c>
      <c r="EP118" s="40">
        <f t="shared" si="333"/>
        <v>1.4798627673927037E-2</v>
      </c>
      <c r="EQ118" s="63"/>
      <c r="ER118" s="40">
        <f t="shared" si="334"/>
        <v>0</v>
      </c>
      <c r="ES118" s="63"/>
      <c r="ET118" s="42">
        <f t="shared" si="335"/>
        <v>0</v>
      </c>
      <c r="EU118" s="63"/>
      <c r="EV118" s="42">
        <f t="shared" si="336"/>
        <v>0</v>
      </c>
      <c r="EW118" s="63"/>
      <c r="EX118" s="42">
        <f t="shared" si="337"/>
        <v>0</v>
      </c>
      <c r="EY118" s="43"/>
      <c r="EZ118" s="42">
        <f t="shared" si="338"/>
        <v>0</v>
      </c>
      <c r="FA118" s="43"/>
      <c r="FB118" s="42">
        <f t="shared" si="339"/>
        <v>0</v>
      </c>
      <c r="FC118" s="43"/>
      <c r="FD118" s="42">
        <f t="shared" si="340"/>
        <v>0</v>
      </c>
      <c r="FE118" s="43"/>
      <c r="FF118" s="42">
        <f t="shared" si="341"/>
        <v>0</v>
      </c>
      <c r="FG118" s="43"/>
      <c r="FH118" s="42">
        <f>+FG118/FG$86</f>
        <v>0</v>
      </c>
      <c r="FI118" s="41"/>
      <c r="FJ118" s="42">
        <f>+FI118/FI$86</f>
        <v>0</v>
      </c>
      <c r="FK118" s="41"/>
      <c r="FL118" s="42">
        <f>+FK118/FK$86</f>
        <v>0</v>
      </c>
    </row>
    <row r="119" spans="1:168" ht="14" customHeight="1" x14ac:dyDescent="0.15">
      <c r="A119" s="114">
        <v>6399</v>
      </c>
      <c r="B119" s="60" t="s">
        <v>148</v>
      </c>
      <c r="C119" s="128">
        <f t="shared" si="347"/>
        <v>0</v>
      </c>
      <c r="D119" s="63"/>
      <c r="E119" s="40">
        <f t="shared" si="173"/>
        <v>0</v>
      </c>
      <c r="F119" s="63"/>
      <c r="G119" s="40">
        <f t="shared" si="174"/>
        <v>0</v>
      </c>
      <c r="H119" s="63"/>
      <c r="I119" s="40">
        <f t="shared" si="175"/>
        <v>0</v>
      </c>
      <c r="J119" s="63"/>
      <c r="K119" s="40">
        <f t="shared" si="176"/>
        <v>0</v>
      </c>
      <c r="L119" s="63"/>
      <c r="M119" s="40">
        <f t="shared" si="177"/>
        <v>0</v>
      </c>
      <c r="N119" s="63"/>
      <c r="O119" s="40">
        <f t="shared" si="178"/>
        <v>0</v>
      </c>
      <c r="P119" s="63"/>
      <c r="Q119" s="40">
        <f t="shared" si="179"/>
        <v>0</v>
      </c>
      <c r="R119" s="63"/>
      <c r="S119" s="40">
        <f t="shared" si="180"/>
        <v>0</v>
      </c>
      <c r="T119" s="63"/>
      <c r="U119" s="40">
        <f t="shared" si="181"/>
        <v>0</v>
      </c>
      <c r="V119" s="63"/>
      <c r="W119" s="40">
        <f t="shared" si="182"/>
        <v>0</v>
      </c>
      <c r="X119" s="63"/>
      <c r="Y119" s="40">
        <f t="shared" si="345"/>
        <v>0</v>
      </c>
      <c r="Z119" s="63"/>
      <c r="AA119" s="40">
        <f t="shared" si="346"/>
        <v>0</v>
      </c>
      <c r="AB119" s="63"/>
      <c r="AC119" s="40">
        <f t="shared" si="300"/>
        <v>0</v>
      </c>
      <c r="AD119" s="63"/>
      <c r="AE119" s="40">
        <f t="shared" si="301"/>
        <v>0</v>
      </c>
      <c r="AF119" s="63"/>
      <c r="AG119" s="40">
        <f t="shared" si="302"/>
        <v>0</v>
      </c>
      <c r="AH119" s="63"/>
      <c r="AI119" s="40">
        <f t="shared" si="303"/>
        <v>0</v>
      </c>
      <c r="AJ119" s="63"/>
      <c r="AK119" s="40">
        <f t="shared" si="304"/>
        <v>0</v>
      </c>
      <c r="AL119" s="63"/>
      <c r="AM119" s="40">
        <f t="shared" si="305"/>
        <v>0</v>
      </c>
      <c r="AN119" s="63"/>
      <c r="AO119" s="40">
        <f t="shared" si="306"/>
        <v>0</v>
      </c>
      <c r="AP119" s="63"/>
      <c r="AQ119" s="40">
        <f t="shared" si="307"/>
        <v>0</v>
      </c>
      <c r="AR119" s="63"/>
      <c r="AS119" s="40">
        <f t="shared" si="308"/>
        <v>0</v>
      </c>
      <c r="AT119" s="63"/>
      <c r="AU119" s="40">
        <f t="shared" si="309"/>
        <v>0</v>
      </c>
      <c r="AV119" s="63"/>
      <c r="AW119" s="40">
        <f t="shared" si="310"/>
        <v>0</v>
      </c>
      <c r="AX119" s="63"/>
      <c r="AY119" s="40">
        <f t="shared" si="311"/>
        <v>0</v>
      </c>
      <c r="AZ119" s="63"/>
      <c r="BA119" s="40">
        <f t="shared" si="312"/>
        <v>0</v>
      </c>
      <c r="BB119" s="63"/>
      <c r="BC119" s="40">
        <f t="shared" si="313"/>
        <v>0</v>
      </c>
      <c r="BD119" s="63"/>
      <c r="BE119" s="40">
        <f t="shared" si="314"/>
        <v>0</v>
      </c>
      <c r="BF119" s="63">
        <v>-16</v>
      </c>
      <c r="BG119" s="40">
        <f t="shared" si="315"/>
        <v>-8.5710326203323431E-5</v>
      </c>
      <c r="BH119" s="63"/>
      <c r="BI119" s="40"/>
      <c r="BJ119" s="63"/>
      <c r="BK119" s="40"/>
      <c r="BL119" s="123"/>
      <c r="BM119" s="63"/>
      <c r="BN119" s="40"/>
      <c r="BO119" s="63"/>
      <c r="BP119" s="40"/>
      <c r="BQ119" s="63"/>
      <c r="BR119" s="40"/>
      <c r="BS119" s="63"/>
      <c r="BT119" s="40"/>
      <c r="BU119" s="63"/>
      <c r="BV119" s="40"/>
      <c r="BW119" s="63"/>
      <c r="BX119" s="40"/>
      <c r="BY119" s="63"/>
      <c r="BZ119" s="40"/>
      <c r="CA119" s="63"/>
      <c r="CB119" s="40"/>
      <c r="CC119" s="63"/>
      <c r="CD119" s="40"/>
      <c r="CE119" s="63"/>
      <c r="CF119" s="40"/>
      <c r="CG119" s="63"/>
      <c r="CH119" s="40"/>
      <c r="CI119" s="63"/>
      <c r="CJ119" s="40"/>
      <c r="CK119" s="63"/>
      <c r="CL119" s="40"/>
      <c r="CM119" s="63"/>
      <c r="CN119" s="40"/>
      <c r="CO119" s="63"/>
      <c r="CP119" s="40"/>
      <c r="CQ119" s="63"/>
      <c r="CR119" s="40"/>
      <c r="CS119" s="63"/>
      <c r="CT119" s="40"/>
      <c r="CU119" s="63"/>
      <c r="CV119" s="40"/>
      <c r="CW119" s="63"/>
      <c r="CX119" s="40"/>
      <c r="CY119" s="63"/>
      <c r="CZ119" s="40"/>
      <c r="DA119" s="63"/>
      <c r="DB119" s="40"/>
      <c r="DC119" s="63"/>
      <c r="DD119" s="40"/>
      <c r="DE119" s="63"/>
      <c r="DF119" s="40"/>
      <c r="DG119" s="63"/>
      <c r="DH119" s="40"/>
      <c r="DI119" s="63"/>
      <c r="DJ119" s="40"/>
      <c r="DK119" s="63"/>
      <c r="DL119" s="40"/>
      <c r="DM119" s="63"/>
      <c r="DN119" s="40"/>
      <c r="DO119" s="63"/>
      <c r="DP119" s="40"/>
      <c r="DQ119" s="63"/>
      <c r="DR119" s="40"/>
      <c r="DS119" s="63"/>
      <c r="DT119" s="40"/>
      <c r="DU119" s="63"/>
      <c r="DV119" s="40"/>
      <c r="DW119" s="63"/>
      <c r="DX119" s="40"/>
      <c r="DY119" s="63"/>
      <c r="DZ119" s="40"/>
      <c r="EA119" s="63"/>
      <c r="EB119" s="40"/>
      <c r="EC119" s="63"/>
      <c r="ED119" s="40"/>
      <c r="EE119" s="63"/>
      <c r="EF119" s="40"/>
      <c r="EG119" s="63"/>
      <c r="EH119" s="40"/>
      <c r="EI119" s="63"/>
      <c r="EJ119" s="40"/>
      <c r="EK119" s="63"/>
      <c r="EL119" s="40"/>
      <c r="EM119" s="63"/>
      <c r="EN119" s="40"/>
      <c r="EO119" s="63"/>
      <c r="EP119" s="40"/>
      <c r="EQ119" s="63"/>
      <c r="ER119" s="40"/>
      <c r="ES119" s="63"/>
      <c r="ET119" s="42"/>
      <c r="EU119" s="63"/>
      <c r="EV119" s="42"/>
      <c r="EW119" s="63"/>
      <c r="EX119" s="42"/>
      <c r="EY119" s="43"/>
      <c r="EZ119" s="42"/>
      <c r="FA119" s="43"/>
      <c r="FB119" s="42"/>
      <c r="FC119" s="43"/>
      <c r="FD119" s="42"/>
      <c r="FE119" s="43"/>
      <c r="FF119" s="42"/>
      <c r="FG119" s="43"/>
      <c r="FH119" s="42"/>
      <c r="FI119" s="41"/>
      <c r="FJ119" s="42"/>
      <c r="FK119" s="41"/>
      <c r="FL119" s="42"/>
    </row>
    <row r="120" spans="1:168" s="104" customFormat="1" ht="14" customHeight="1" x14ac:dyDescent="0.15">
      <c r="A120" s="114">
        <v>6400</v>
      </c>
      <c r="B120" s="60" t="s">
        <v>139</v>
      </c>
      <c r="C120" s="128">
        <f t="shared" si="347"/>
        <v>1068.33</v>
      </c>
      <c r="D120" s="63">
        <v>360.34</v>
      </c>
      <c r="E120" s="40">
        <f t="shared" si="173"/>
        <v>3.7075292970849992E-3</v>
      </c>
      <c r="F120" s="63">
        <v>174.13</v>
      </c>
      <c r="G120" s="40">
        <f t="shared" si="174"/>
        <v>1.9895894188074869E-3</v>
      </c>
      <c r="H120" s="63">
        <v>144.46</v>
      </c>
      <c r="I120" s="40">
        <f t="shared" si="175"/>
        <v>1.1777942651219294E-3</v>
      </c>
      <c r="J120" s="63">
        <v>129.80000000000001</v>
      </c>
      <c r="K120" s="40">
        <f t="shared" si="176"/>
        <v>7.0826070432652879E-4</v>
      </c>
      <c r="L120" s="63">
        <v>129.80000000000001</v>
      </c>
      <c r="M120" s="40">
        <f t="shared" si="177"/>
        <v>2.2824538383382615E-3</v>
      </c>
      <c r="N120" s="63">
        <v>129.80000000000001</v>
      </c>
      <c r="O120" s="40">
        <f t="shared" si="178"/>
        <v>1.3247775970922665E-3</v>
      </c>
      <c r="P120" s="63">
        <v>129.80000000000001</v>
      </c>
      <c r="Q120" s="40">
        <f t="shared" si="179"/>
        <v>1.077473498966522E-3</v>
      </c>
      <c r="R120" s="63">
        <v>129.80000000000001</v>
      </c>
      <c r="S120" s="40">
        <f t="shared" si="180"/>
        <v>1.5525069698353159E-3</v>
      </c>
      <c r="T120" s="63">
        <v>129.80000000000001</v>
      </c>
      <c r="U120" s="40">
        <f t="shared" si="181"/>
        <v>2.6752748133800019E-3</v>
      </c>
      <c r="V120" s="63">
        <v>140.41</v>
      </c>
      <c r="W120" s="40">
        <f t="shared" si="182"/>
        <v>1.7743570340979585E-3</v>
      </c>
      <c r="X120" s="63">
        <v>140.68</v>
      </c>
      <c r="Y120" s="40">
        <f t="shared" si="345"/>
        <v>2.2209353945870304E-3</v>
      </c>
      <c r="Z120" s="63">
        <v>88.8</v>
      </c>
      <c r="AA120" s="40">
        <f t="shared" si="346"/>
        <v>1.5444431786658132E-3</v>
      </c>
      <c r="AB120" s="63">
        <v>99.4</v>
      </c>
      <c r="AC120" s="40">
        <f t="shared" si="300"/>
        <v>1.2932140349891158E-3</v>
      </c>
      <c r="AD120" s="63">
        <v>88.8</v>
      </c>
      <c r="AE120" s="40">
        <f t="shared" si="301"/>
        <v>9.43485134212354E-4</v>
      </c>
      <c r="AF120" s="63">
        <v>88.78</v>
      </c>
      <c r="AG120" s="40">
        <f t="shared" si="302"/>
        <v>1.1773547393169779E-3</v>
      </c>
      <c r="AH120" s="63">
        <v>103.36</v>
      </c>
      <c r="AI120" s="40">
        <f t="shared" si="303"/>
        <v>7.5160047780731601E-4</v>
      </c>
      <c r="AJ120" s="63">
        <v>88.8</v>
      </c>
      <c r="AK120" s="40">
        <f t="shared" si="304"/>
        <v>1.4451549066101189E-3</v>
      </c>
      <c r="AL120" s="63">
        <v>90.56</v>
      </c>
      <c r="AM120" s="40">
        <f t="shared" si="305"/>
        <v>8.7845938245741052E-4</v>
      </c>
      <c r="AN120" s="63">
        <v>91.41</v>
      </c>
      <c r="AO120" s="40">
        <f t="shared" si="306"/>
        <v>9.6008096567277307E-4</v>
      </c>
      <c r="AP120" s="63">
        <v>92.27</v>
      </c>
      <c r="AQ120" s="40">
        <f t="shared" si="307"/>
        <v>1.3240025139833148E-3</v>
      </c>
      <c r="AR120" s="63">
        <v>88.8</v>
      </c>
      <c r="AS120" s="40">
        <f t="shared" si="308"/>
        <v>1.1899049429428519E-3</v>
      </c>
      <c r="AT120" s="63">
        <v>88.8</v>
      </c>
      <c r="AU120" s="40">
        <f t="shared" si="309"/>
        <v>1.5376466283721084E-3</v>
      </c>
      <c r="AV120" s="63">
        <v>88.8</v>
      </c>
      <c r="AW120" s="40">
        <f t="shared" si="310"/>
        <v>7.7733242621206948E-4</v>
      </c>
      <c r="AX120" s="63">
        <v>88.8</v>
      </c>
      <c r="AY120" s="40">
        <f t="shared" si="311"/>
        <v>1.9773134455978278E-3</v>
      </c>
      <c r="AZ120" s="63">
        <v>90.9</v>
      </c>
      <c r="BA120" s="40">
        <f t="shared" si="312"/>
        <v>1.3048563624451718E-3</v>
      </c>
      <c r="BB120" s="63">
        <v>92.21</v>
      </c>
      <c r="BC120" s="40">
        <f t="shared" si="313"/>
        <v>9.5817609657700132E-4</v>
      </c>
      <c r="BD120" s="63">
        <v>88.8</v>
      </c>
      <c r="BE120" s="40">
        <f t="shared" si="314"/>
        <v>7.9285877104926189E-4</v>
      </c>
      <c r="BF120" s="63">
        <v>92.2</v>
      </c>
      <c r="BG120" s="40">
        <f t="shared" si="315"/>
        <v>4.9390575474665124E-4</v>
      </c>
      <c r="BH120" s="63">
        <v>93.27</v>
      </c>
      <c r="BI120" s="40">
        <f>+BH120/BH$86</f>
        <v>6.5663834117399072E-4</v>
      </c>
      <c r="BJ120" s="63">
        <v>72.03</v>
      </c>
      <c r="BK120" s="40">
        <f>+BJ120/BJ$86</f>
        <v>6.1756381321262464E-4</v>
      </c>
      <c r="BL120" s="123">
        <f>BM120+BO120+BQ120+BS120+BU120+BW120+BY120+CA120+CC120+CE120+CG120+CI120</f>
        <v>417.18</v>
      </c>
      <c r="BM120" s="109">
        <v>70.319999999999993</v>
      </c>
      <c r="BN120" s="40">
        <f>+BM120/BM$86</f>
        <v>7.6263025013231052E-4</v>
      </c>
      <c r="BO120" s="109">
        <v>346.86</v>
      </c>
      <c r="BP120" s="40">
        <f>+BO120/BO$86</f>
        <v>5.0751802964896751E-3</v>
      </c>
      <c r="BQ120" s="109"/>
      <c r="BR120" s="40">
        <f>+BQ120/BQ$86</f>
        <v>0</v>
      </c>
      <c r="BS120" s="109"/>
      <c r="BT120" s="40">
        <f>+BS120/BS$86</f>
        <v>0</v>
      </c>
      <c r="BU120" s="109"/>
      <c r="BV120" s="110"/>
      <c r="BW120" s="109"/>
      <c r="BX120" s="110"/>
      <c r="BY120" s="109"/>
      <c r="BZ120" s="110"/>
      <c r="CA120" s="109"/>
      <c r="CB120" s="110"/>
      <c r="CC120" s="109"/>
      <c r="CD120" s="110"/>
      <c r="CE120" s="109"/>
      <c r="CF120" s="110"/>
      <c r="CG120" s="109"/>
      <c r="CH120" s="110"/>
      <c r="CI120" s="109"/>
      <c r="CJ120" s="110"/>
      <c r="CK120" s="109"/>
      <c r="CL120" s="110"/>
      <c r="CM120" s="109"/>
      <c r="CN120" s="110"/>
      <c r="CO120" s="109"/>
      <c r="CP120" s="110"/>
      <c r="CQ120" s="109"/>
      <c r="CR120" s="110"/>
      <c r="CS120" s="109"/>
      <c r="CT120" s="110"/>
      <c r="CU120" s="109"/>
      <c r="CV120" s="110"/>
      <c r="CW120" s="109"/>
      <c r="CX120" s="110"/>
      <c r="CY120" s="109"/>
      <c r="CZ120" s="110"/>
      <c r="DA120" s="109"/>
      <c r="DB120" s="110"/>
      <c r="DC120" s="109"/>
      <c r="DD120" s="110"/>
      <c r="DE120" s="109"/>
      <c r="DF120" s="110"/>
      <c r="DG120" s="109"/>
      <c r="DH120" s="110"/>
      <c r="DI120" s="109"/>
      <c r="DJ120" s="110"/>
      <c r="DK120" s="109"/>
      <c r="DL120" s="110"/>
      <c r="DM120" s="109"/>
      <c r="DN120" s="110"/>
      <c r="DO120" s="109"/>
      <c r="DP120" s="110"/>
      <c r="DQ120" s="109"/>
      <c r="DR120" s="110"/>
      <c r="DS120" s="109"/>
      <c r="DT120" s="110"/>
      <c r="DU120" s="109"/>
      <c r="DV120" s="110"/>
      <c r="DW120" s="109"/>
      <c r="DX120" s="110"/>
      <c r="DY120" s="109"/>
      <c r="DZ120" s="110"/>
      <c r="EA120" s="109"/>
      <c r="EB120" s="110"/>
      <c r="EC120" s="109"/>
      <c r="ED120" s="110"/>
      <c r="EE120" s="109"/>
      <c r="EF120" s="110"/>
      <c r="EG120" s="109"/>
      <c r="EH120" s="110"/>
      <c r="EI120" s="109"/>
      <c r="EJ120" s="110"/>
      <c r="EK120" s="109"/>
      <c r="EL120" s="110"/>
      <c r="EM120" s="109"/>
      <c r="EN120" s="110"/>
      <c r="EO120" s="109"/>
      <c r="EP120" s="110"/>
      <c r="EQ120" s="109"/>
      <c r="ER120" s="110"/>
      <c r="ES120" s="109"/>
      <c r="ET120" s="111"/>
      <c r="EU120" s="109"/>
      <c r="EV120" s="111"/>
      <c r="EW120" s="109"/>
      <c r="EX120" s="111"/>
      <c r="EY120" s="112"/>
      <c r="EZ120" s="111"/>
      <c r="FA120" s="112"/>
      <c r="FB120" s="111"/>
      <c r="FC120" s="112"/>
      <c r="FD120" s="111"/>
      <c r="FE120" s="112"/>
      <c r="FF120" s="111"/>
      <c r="FG120" s="112"/>
      <c r="FH120" s="111"/>
      <c r="FI120" s="113"/>
      <c r="FJ120" s="111"/>
      <c r="FK120" s="113"/>
      <c r="FL120" s="111"/>
    </row>
    <row r="121" spans="1:168" ht="14" customHeight="1" x14ac:dyDescent="0.15">
      <c r="A121" s="114">
        <v>6205</v>
      </c>
      <c r="B121" s="60" t="s">
        <v>58</v>
      </c>
      <c r="C121" s="128">
        <f t="shared" si="347"/>
        <v>0</v>
      </c>
      <c r="D121" s="63"/>
      <c r="E121" s="40">
        <f t="shared" si="173"/>
        <v>0</v>
      </c>
      <c r="F121" s="63"/>
      <c r="G121" s="40">
        <f t="shared" si="174"/>
        <v>0</v>
      </c>
      <c r="H121" s="63"/>
      <c r="I121" s="40">
        <f t="shared" si="175"/>
        <v>0</v>
      </c>
      <c r="J121" s="63"/>
      <c r="K121" s="40">
        <f t="shared" si="176"/>
        <v>0</v>
      </c>
      <c r="L121" s="63"/>
      <c r="M121" s="40">
        <f t="shared" si="177"/>
        <v>0</v>
      </c>
      <c r="N121" s="63"/>
      <c r="O121" s="40">
        <f t="shared" si="178"/>
        <v>0</v>
      </c>
      <c r="P121" s="63"/>
      <c r="Q121" s="40">
        <f t="shared" si="179"/>
        <v>0</v>
      </c>
      <c r="R121" s="63"/>
      <c r="S121" s="40">
        <f t="shared" si="180"/>
        <v>0</v>
      </c>
      <c r="T121" s="63"/>
      <c r="U121" s="40">
        <f t="shared" si="181"/>
        <v>0</v>
      </c>
      <c r="V121" s="63"/>
      <c r="W121" s="40">
        <f t="shared" si="182"/>
        <v>0</v>
      </c>
      <c r="X121" s="63"/>
      <c r="Y121" s="40">
        <f t="shared" si="345"/>
        <v>0</v>
      </c>
      <c r="Z121" s="63"/>
      <c r="AA121" s="40">
        <f t="shared" si="346"/>
        <v>0</v>
      </c>
      <c r="AB121" s="63"/>
      <c r="AC121" s="40">
        <f t="shared" si="300"/>
        <v>0</v>
      </c>
      <c r="AD121" s="63"/>
      <c r="AE121" s="40">
        <f t="shared" si="301"/>
        <v>0</v>
      </c>
      <c r="AF121" s="63"/>
      <c r="AG121" s="40">
        <f t="shared" si="302"/>
        <v>0</v>
      </c>
      <c r="AH121" s="63"/>
      <c r="AI121" s="40">
        <f t="shared" si="303"/>
        <v>0</v>
      </c>
      <c r="AJ121" s="63">
        <v>45</v>
      </c>
      <c r="AK121" s="40">
        <f t="shared" si="304"/>
        <v>7.3234201348485763E-4</v>
      </c>
      <c r="AL121" s="63"/>
      <c r="AM121" s="40">
        <f t="shared" si="305"/>
        <v>0</v>
      </c>
      <c r="AN121" s="63"/>
      <c r="AO121" s="40">
        <f t="shared" si="306"/>
        <v>0</v>
      </c>
      <c r="AP121" s="63"/>
      <c r="AQ121" s="40">
        <f t="shared" si="307"/>
        <v>0</v>
      </c>
      <c r="AR121" s="63"/>
      <c r="AS121" s="40">
        <f t="shared" si="308"/>
        <v>0</v>
      </c>
      <c r="AT121" s="63"/>
      <c r="AU121" s="40">
        <f t="shared" si="309"/>
        <v>0</v>
      </c>
      <c r="AV121" s="63"/>
      <c r="AW121" s="40">
        <f t="shared" si="310"/>
        <v>0</v>
      </c>
      <c r="AX121" s="63"/>
      <c r="AY121" s="40">
        <f t="shared" si="311"/>
        <v>0</v>
      </c>
      <c r="AZ121" s="63"/>
      <c r="BA121" s="40">
        <f t="shared" si="312"/>
        <v>0</v>
      </c>
      <c r="BB121" s="63"/>
      <c r="BC121" s="40">
        <f t="shared" si="313"/>
        <v>0</v>
      </c>
      <c r="BD121" s="63"/>
      <c r="BE121" s="40">
        <f t="shared" si="314"/>
        <v>0</v>
      </c>
      <c r="BF121" s="63"/>
      <c r="BG121" s="40">
        <f t="shared" si="315"/>
        <v>0</v>
      </c>
      <c r="BH121" s="63"/>
      <c r="BI121" s="40">
        <f t="shared" si="317"/>
        <v>0</v>
      </c>
      <c r="BJ121" s="63"/>
      <c r="BK121" s="40">
        <f t="shared" si="318"/>
        <v>0</v>
      </c>
      <c r="BL121" s="123">
        <f t="shared" si="116"/>
        <v>0</v>
      </c>
      <c r="BM121" s="63"/>
      <c r="BN121" s="40">
        <f t="shared" si="201"/>
        <v>0</v>
      </c>
      <c r="BO121" s="63"/>
      <c r="BP121" s="40">
        <f t="shared" si="202"/>
        <v>0</v>
      </c>
      <c r="BQ121" s="63"/>
      <c r="BR121" s="40">
        <f t="shared" si="203"/>
        <v>0</v>
      </c>
      <c r="BS121" s="63"/>
      <c r="BT121" s="40">
        <f t="shared" si="204"/>
        <v>0</v>
      </c>
      <c r="BU121" s="63"/>
      <c r="BV121" s="40">
        <f t="shared" si="205"/>
        <v>0</v>
      </c>
      <c r="BW121" s="63"/>
      <c r="BX121" s="40">
        <f t="shared" si="206"/>
        <v>0</v>
      </c>
      <c r="BY121" s="63"/>
      <c r="BZ121" s="40">
        <f t="shared" si="207"/>
        <v>0</v>
      </c>
      <c r="CA121" s="63"/>
      <c r="CB121" s="40">
        <f t="shared" si="208"/>
        <v>0</v>
      </c>
      <c r="CC121" s="63"/>
      <c r="CD121" s="40">
        <f t="shared" si="209"/>
        <v>0</v>
      </c>
      <c r="CE121" s="63"/>
      <c r="CF121" s="40">
        <f t="shared" si="210"/>
        <v>0</v>
      </c>
      <c r="CG121" s="63"/>
      <c r="CH121" s="40">
        <f t="shared" si="211"/>
        <v>0</v>
      </c>
      <c r="CI121" s="63"/>
      <c r="CJ121" s="40">
        <f t="shared" si="212"/>
        <v>0</v>
      </c>
      <c r="CK121" s="63"/>
      <c r="CL121" s="40">
        <f t="shared" si="213"/>
        <v>0</v>
      </c>
      <c r="CM121" s="63"/>
      <c r="CN121" s="40">
        <f t="shared" ref="CN121:CN126" si="348">+CM121/CM$86</f>
        <v>0</v>
      </c>
      <c r="CO121" s="63"/>
      <c r="CP121" s="40">
        <f t="shared" ref="CP121:CP126" si="349">+CO121/CO$86</f>
        <v>0</v>
      </c>
      <c r="CQ121" s="63"/>
      <c r="CR121" s="40">
        <f t="shared" ref="CR121:CR126" si="350">+CQ121/CQ$86</f>
        <v>0</v>
      </c>
      <c r="CS121" s="63"/>
      <c r="CT121" s="40">
        <f t="shared" ref="CT121:CT126" si="351">+CS121/CS$86</f>
        <v>0</v>
      </c>
      <c r="CU121" s="63"/>
      <c r="CV121" s="40">
        <f t="shared" ref="CV121:CV126" si="352">+CU121/CU$86</f>
        <v>0</v>
      </c>
      <c r="CW121" s="63"/>
      <c r="CX121" s="40">
        <f t="shared" ref="CX121:CX126" si="353">+CW121/CW$86</f>
        <v>0</v>
      </c>
      <c r="CY121" s="63"/>
      <c r="CZ121" s="40">
        <f t="shared" si="288"/>
        <v>0</v>
      </c>
      <c r="DA121" s="63"/>
      <c r="DB121" s="40">
        <f t="shared" si="289"/>
        <v>0</v>
      </c>
      <c r="DC121" s="63"/>
      <c r="DD121" s="40">
        <f t="shared" si="290"/>
        <v>0</v>
      </c>
      <c r="DE121" s="63"/>
      <c r="DF121" s="40">
        <f t="shared" si="291"/>
        <v>0</v>
      </c>
      <c r="DG121" s="63"/>
      <c r="DH121" s="40">
        <f t="shared" ref="DH121:DH126" si="354">+DG121/DG$86</f>
        <v>0</v>
      </c>
      <c r="DI121" s="63"/>
      <c r="DJ121" s="40">
        <f t="shared" ref="DJ121:DJ126" si="355">+DI121/DI$86</f>
        <v>0</v>
      </c>
      <c r="DK121" s="63"/>
      <c r="DL121" s="40">
        <f t="shared" ref="DL121:DL126" si="356">+DK121/DK$86</f>
        <v>0</v>
      </c>
      <c r="DM121" s="63"/>
      <c r="DN121" s="40">
        <f t="shared" ref="DN121:DN126" si="357">+DM121/DM$86</f>
        <v>0</v>
      </c>
      <c r="DO121" s="63"/>
      <c r="DP121" s="40">
        <f t="shared" ref="DP121:DP126" si="358">+DO121/DO$86</f>
        <v>0</v>
      </c>
      <c r="DQ121" s="63"/>
      <c r="DR121" s="40">
        <f t="shared" ref="DR121:DR126" si="359">+DQ121/DQ$86</f>
        <v>0</v>
      </c>
      <c r="DS121" s="63"/>
      <c r="DT121" s="40">
        <f t="shared" ref="DT121:DT126" si="360">+DS121/DS$86</f>
        <v>0</v>
      </c>
      <c r="DU121" s="63"/>
      <c r="DV121" s="40">
        <f t="shared" ref="DV121:DV126" si="361">+DU121/DU$86</f>
        <v>0</v>
      </c>
      <c r="DW121" s="63"/>
      <c r="DX121" s="40">
        <f t="shared" ref="DX121:DX126" si="362">+DW121/DW$86</f>
        <v>0</v>
      </c>
      <c r="DY121" s="63"/>
      <c r="DZ121" s="40">
        <f t="shared" ref="DZ121:DZ126" si="363">+DY121/DY$86</f>
        <v>0</v>
      </c>
      <c r="EA121" s="63"/>
      <c r="EB121" s="40">
        <f t="shared" ref="EB121:EB126" si="364">+EA121/EA$86</f>
        <v>0</v>
      </c>
      <c r="EC121" s="63"/>
      <c r="ED121" s="40">
        <f t="shared" ref="ED121:ED126" si="365">+EC121/EC$86</f>
        <v>0</v>
      </c>
      <c r="EE121" s="63"/>
      <c r="EF121" s="40">
        <f t="shared" ref="EF121:EF126" si="366">+EE121/EE$86</f>
        <v>0</v>
      </c>
      <c r="EG121" s="63"/>
      <c r="EH121" s="40">
        <f t="shared" ref="EH121:EH126" si="367">+EG121/EG$86</f>
        <v>0</v>
      </c>
      <c r="EI121" s="63"/>
      <c r="EJ121" s="40">
        <f t="shared" ref="EJ121:EJ126" si="368">+EI121/EI$86</f>
        <v>0</v>
      </c>
      <c r="EK121" s="63"/>
      <c r="EL121" s="40">
        <f t="shared" ref="EL121:EL126" si="369">+EK121/EK$86</f>
        <v>0</v>
      </c>
      <c r="EM121" s="63"/>
      <c r="EN121" s="40">
        <f t="shared" ref="EN121:EN126" si="370">+EM121/EM$86</f>
        <v>0</v>
      </c>
      <c r="EO121" s="63"/>
      <c r="EP121" s="40">
        <f t="shared" ref="EP121:EP126" si="371">+EO121/EO$86</f>
        <v>0</v>
      </c>
      <c r="EQ121" s="63"/>
      <c r="ER121" s="40">
        <f t="shared" ref="ER121:ER126" si="372">+EQ121/EQ$86</f>
        <v>0</v>
      </c>
      <c r="ES121" s="63">
        <v>30</v>
      </c>
      <c r="ET121" s="42">
        <f t="shared" ref="ET121:ET126" si="373">+ES121/ES$86</f>
        <v>3.0352431184209208E-4</v>
      </c>
      <c r="EU121" s="63"/>
      <c r="EV121" s="42">
        <f t="shared" ref="EV121:EV126" si="374">+EU121/EU$86</f>
        <v>0</v>
      </c>
      <c r="EW121" s="63"/>
      <c r="EX121" s="42">
        <f t="shared" ref="EX121:EX126" si="375">+EW121/EW$86</f>
        <v>0</v>
      </c>
      <c r="EY121" s="43"/>
      <c r="EZ121" s="42">
        <f t="shared" ref="EZ121:EZ126" si="376">+EY121/EY$86</f>
        <v>0</v>
      </c>
      <c r="FA121" s="43"/>
      <c r="FB121" s="42">
        <f t="shared" ref="FB121:FB126" si="377">+FA121/FA$86</f>
        <v>0</v>
      </c>
      <c r="FC121" s="43"/>
      <c r="FD121" s="42">
        <f t="shared" ref="FD121:FD126" si="378">+FC121/FC$86</f>
        <v>0</v>
      </c>
      <c r="FE121" s="43"/>
      <c r="FF121" s="42">
        <f t="shared" ref="FF121:FF126" si="379">+FE121/FE$86</f>
        <v>0</v>
      </c>
      <c r="FG121" s="43"/>
      <c r="FH121" s="42">
        <f>+FG121/FG$86</f>
        <v>0</v>
      </c>
      <c r="FI121" s="41"/>
      <c r="FJ121" s="42">
        <f>+FI121/FI$86</f>
        <v>0</v>
      </c>
      <c r="FK121" s="41"/>
      <c r="FL121" s="42">
        <f>+FK121/FK$86</f>
        <v>0</v>
      </c>
    </row>
    <row r="122" spans="1:168" ht="14" customHeight="1" x14ac:dyDescent="0.15">
      <c r="A122" s="114">
        <v>6345</v>
      </c>
      <c r="B122" s="60" t="s">
        <v>51</v>
      </c>
      <c r="C122" s="128">
        <f t="shared" si="347"/>
        <v>0</v>
      </c>
      <c r="D122" s="63"/>
      <c r="E122" s="40">
        <f t="shared" si="173"/>
        <v>0</v>
      </c>
      <c r="F122" s="63"/>
      <c r="G122" s="40">
        <f t="shared" si="174"/>
        <v>0</v>
      </c>
      <c r="H122" s="63"/>
      <c r="I122" s="40">
        <f t="shared" si="175"/>
        <v>0</v>
      </c>
      <c r="J122" s="63"/>
      <c r="K122" s="40">
        <f t="shared" si="176"/>
        <v>0</v>
      </c>
      <c r="L122" s="63"/>
      <c r="M122" s="40">
        <f t="shared" si="177"/>
        <v>0</v>
      </c>
      <c r="N122" s="63"/>
      <c r="O122" s="40">
        <f t="shared" si="178"/>
        <v>0</v>
      </c>
      <c r="P122" s="63"/>
      <c r="Q122" s="40">
        <f t="shared" si="179"/>
        <v>0</v>
      </c>
      <c r="R122" s="63"/>
      <c r="S122" s="40">
        <f t="shared" si="180"/>
        <v>0</v>
      </c>
      <c r="T122" s="63"/>
      <c r="U122" s="40">
        <f t="shared" si="181"/>
        <v>0</v>
      </c>
      <c r="V122" s="63"/>
      <c r="W122" s="40">
        <f t="shared" si="182"/>
        <v>0</v>
      </c>
      <c r="X122" s="63"/>
      <c r="Y122" s="40">
        <f t="shared" si="345"/>
        <v>0</v>
      </c>
      <c r="Z122" s="63"/>
      <c r="AA122" s="40">
        <f t="shared" si="346"/>
        <v>0</v>
      </c>
      <c r="AB122" s="63"/>
      <c r="AC122" s="40">
        <f t="shared" si="300"/>
        <v>0</v>
      </c>
      <c r="AD122" s="63"/>
      <c r="AE122" s="40">
        <f t="shared" si="301"/>
        <v>0</v>
      </c>
      <c r="AF122" s="63"/>
      <c r="AG122" s="40">
        <f t="shared" si="302"/>
        <v>0</v>
      </c>
      <c r="AH122" s="63"/>
      <c r="AI122" s="40">
        <f t="shared" si="303"/>
        <v>0</v>
      </c>
      <c r="AJ122" s="63">
        <v>-595.23</v>
      </c>
      <c r="AK122" s="40">
        <f t="shared" si="304"/>
        <v>-9.6869319263687068E-3</v>
      </c>
      <c r="AL122" s="63">
        <v>595.23</v>
      </c>
      <c r="AM122" s="40">
        <f t="shared" si="305"/>
        <v>5.7739109785791129E-3</v>
      </c>
      <c r="AN122" s="63"/>
      <c r="AO122" s="40">
        <f t="shared" si="306"/>
        <v>0</v>
      </c>
      <c r="AP122" s="63"/>
      <c r="AQ122" s="40">
        <f t="shared" si="307"/>
        <v>0</v>
      </c>
      <c r="AR122" s="63"/>
      <c r="AS122" s="40">
        <f t="shared" si="308"/>
        <v>0</v>
      </c>
      <c r="AT122" s="63"/>
      <c r="AU122" s="40">
        <f t="shared" si="309"/>
        <v>0</v>
      </c>
      <c r="AV122" s="63"/>
      <c r="AW122" s="40">
        <f t="shared" si="310"/>
        <v>0</v>
      </c>
      <c r="AX122" s="63"/>
      <c r="AY122" s="40">
        <f t="shared" si="311"/>
        <v>0</v>
      </c>
      <c r="AZ122" s="63"/>
      <c r="BA122" s="40">
        <f t="shared" si="312"/>
        <v>0</v>
      </c>
      <c r="BB122" s="63"/>
      <c r="BC122" s="40">
        <f t="shared" si="313"/>
        <v>0</v>
      </c>
      <c r="BD122" s="63"/>
      <c r="BE122" s="40">
        <f t="shared" si="314"/>
        <v>0</v>
      </c>
      <c r="BF122" s="63"/>
      <c r="BG122" s="40">
        <f t="shared" si="315"/>
        <v>0</v>
      </c>
      <c r="BH122" s="63"/>
      <c r="BI122" s="40">
        <f t="shared" si="317"/>
        <v>0</v>
      </c>
      <c r="BJ122" s="63"/>
      <c r="BK122" s="40">
        <f t="shared" si="318"/>
        <v>0</v>
      </c>
      <c r="BL122" s="123">
        <f t="shared" si="116"/>
        <v>0</v>
      </c>
      <c r="BM122" s="63"/>
      <c r="BN122" s="40">
        <f t="shared" si="201"/>
        <v>0</v>
      </c>
      <c r="BO122" s="63"/>
      <c r="BP122" s="40">
        <f t="shared" si="202"/>
        <v>0</v>
      </c>
      <c r="BQ122" s="63"/>
      <c r="BR122" s="40">
        <f t="shared" si="203"/>
        <v>0</v>
      </c>
      <c r="BS122" s="63"/>
      <c r="BT122" s="40">
        <f t="shared" si="204"/>
        <v>0</v>
      </c>
      <c r="BU122" s="63"/>
      <c r="BV122" s="40">
        <f t="shared" si="205"/>
        <v>0</v>
      </c>
      <c r="BW122" s="63"/>
      <c r="BX122" s="40">
        <f t="shared" si="206"/>
        <v>0</v>
      </c>
      <c r="BY122" s="63"/>
      <c r="BZ122" s="40">
        <f t="shared" si="207"/>
        <v>0</v>
      </c>
      <c r="CA122" s="63"/>
      <c r="CB122" s="40">
        <f t="shared" si="208"/>
        <v>0</v>
      </c>
      <c r="CC122" s="63"/>
      <c r="CD122" s="40">
        <f t="shared" si="209"/>
        <v>0</v>
      </c>
      <c r="CE122" s="63"/>
      <c r="CF122" s="40">
        <f t="shared" si="210"/>
        <v>0</v>
      </c>
      <c r="CG122" s="63"/>
      <c r="CH122" s="40">
        <f t="shared" si="211"/>
        <v>0</v>
      </c>
      <c r="CI122" s="63"/>
      <c r="CJ122" s="40">
        <f t="shared" si="212"/>
        <v>0</v>
      </c>
      <c r="CK122" s="63"/>
      <c r="CL122" s="40">
        <f t="shared" si="213"/>
        <v>0</v>
      </c>
      <c r="CM122" s="63"/>
      <c r="CN122" s="40">
        <f t="shared" si="348"/>
        <v>0</v>
      </c>
      <c r="CO122" s="63"/>
      <c r="CP122" s="40">
        <f t="shared" si="349"/>
        <v>0</v>
      </c>
      <c r="CQ122" s="63"/>
      <c r="CR122" s="40">
        <f t="shared" si="350"/>
        <v>0</v>
      </c>
      <c r="CS122" s="63"/>
      <c r="CT122" s="40">
        <f t="shared" si="351"/>
        <v>0</v>
      </c>
      <c r="CU122" s="63"/>
      <c r="CV122" s="40">
        <f t="shared" si="352"/>
        <v>0</v>
      </c>
      <c r="CW122" s="63"/>
      <c r="CX122" s="40">
        <f t="shared" si="353"/>
        <v>0</v>
      </c>
      <c r="CY122" s="63"/>
      <c r="CZ122" s="40">
        <f t="shared" si="288"/>
        <v>0</v>
      </c>
      <c r="DA122" s="63"/>
      <c r="DB122" s="40">
        <f t="shared" si="289"/>
        <v>0</v>
      </c>
      <c r="DC122" s="63"/>
      <c r="DD122" s="40">
        <f t="shared" si="290"/>
        <v>0</v>
      </c>
      <c r="DE122" s="63"/>
      <c r="DF122" s="40">
        <f t="shared" si="291"/>
        <v>0</v>
      </c>
      <c r="DG122" s="63"/>
      <c r="DH122" s="40">
        <f t="shared" si="354"/>
        <v>0</v>
      </c>
      <c r="DI122" s="63"/>
      <c r="DJ122" s="40">
        <f t="shared" si="355"/>
        <v>0</v>
      </c>
      <c r="DK122" s="63"/>
      <c r="DL122" s="40">
        <f t="shared" si="356"/>
        <v>0</v>
      </c>
      <c r="DM122" s="63"/>
      <c r="DN122" s="40">
        <f t="shared" si="357"/>
        <v>0</v>
      </c>
      <c r="DO122" s="63"/>
      <c r="DP122" s="40">
        <f t="shared" si="358"/>
        <v>0</v>
      </c>
      <c r="DQ122" s="63"/>
      <c r="DR122" s="40">
        <f t="shared" si="359"/>
        <v>0</v>
      </c>
      <c r="DS122" s="63"/>
      <c r="DT122" s="40">
        <f t="shared" si="360"/>
        <v>0</v>
      </c>
      <c r="DU122" s="63"/>
      <c r="DV122" s="40">
        <f t="shared" si="361"/>
        <v>0</v>
      </c>
      <c r="DW122" s="63"/>
      <c r="DX122" s="40">
        <f t="shared" si="362"/>
        <v>0</v>
      </c>
      <c r="DY122" s="63"/>
      <c r="DZ122" s="40">
        <f t="shared" si="363"/>
        <v>0</v>
      </c>
      <c r="EA122" s="63"/>
      <c r="EB122" s="40">
        <f t="shared" si="364"/>
        <v>0</v>
      </c>
      <c r="EC122" s="63">
        <v>387.04</v>
      </c>
      <c r="ED122" s="40">
        <f t="shared" si="365"/>
        <v>6.3113735994316114E-3</v>
      </c>
      <c r="EE122" s="63"/>
      <c r="EF122" s="40">
        <f t="shared" si="366"/>
        <v>0</v>
      </c>
      <c r="EG122" s="63"/>
      <c r="EH122" s="40">
        <f t="shared" si="367"/>
        <v>0</v>
      </c>
      <c r="EI122" s="63"/>
      <c r="EJ122" s="40">
        <f t="shared" si="368"/>
        <v>0</v>
      </c>
      <c r="EK122" s="63"/>
      <c r="EL122" s="40">
        <f t="shared" si="369"/>
        <v>0</v>
      </c>
      <c r="EM122" s="63"/>
      <c r="EN122" s="40">
        <f t="shared" si="370"/>
        <v>0</v>
      </c>
      <c r="EO122" s="63"/>
      <c r="EP122" s="40">
        <f t="shared" si="371"/>
        <v>0</v>
      </c>
      <c r="EQ122" s="63"/>
      <c r="ER122" s="40">
        <f t="shared" si="372"/>
        <v>0</v>
      </c>
      <c r="ES122" s="63">
        <v>3075</v>
      </c>
      <c r="ET122" s="42">
        <f t="shared" si="373"/>
        <v>3.1111241963814439E-2</v>
      </c>
      <c r="EU122" s="63">
        <v>454.1</v>
      </c>
      <c r="EV122" s="42">
        <f t="shared" si="374"/>
        <v>7.3722032383794862E-3</v>
      </c>
      <c r="EW122" s="63">
        <v>9092.92</v>
      </c>
      <c r="EX122" s="42">
        <f t="shared" si="375"/>
        <v>0.17500024538356532</v>
      </c>
      <c r="EY122" s="43">
        <v>12740.39</v>
      </c>
      <c r="EZ122" s="42">
        <f t="shared" si="376"/>
        <v>0.15947956176758532</v>
      </c>
      <c r="FA122" s="43">
        <v>726.53</v>
      </c>
      <c r="FB122" s="42">
        <f t="shared" si="377"/>
        <v>2.289432146585673E-2</v>
      </c>
      <c r="FC122" s="43">
        <v>30166.34</v>
      </c>
      <c r="FD122" s="42">
        <f t="shared" si="378"/>
        <v>0.33632093614924335</v>
      </c>
      <c r="FE122" s="43">
        <v>7045.29</v>
      </c>
      <c r="FF122" s="42">
        <f t="shared" si="379"/>
        <v>0.17412915526243855</v>
      </c>
      <c r="FG122" s="43">
        <v>9418.07</v>
      </c>
      <c r="FH122" s="42">
        <f>+FG122/FG$86</f>
        <v>0.16737109029779143</v>
      </c>
      <c r="FI122" s="41">
        <v>1341.36</v>
      </c>
      <c r="FJ122" s="42">
        <f>+FI122/FI$86</f>
        <v>4.1234692155429971E-2</v>
      </c>
      <c r="FK122" s="41">
        <v>7058.73</v>
      </c>
      <c r="FL122" s="42">
        <f>+FK122/FK$86</f>
        <v>0.24450610924946672</v>
      </c>
    </row>
    <row r="123" spans="1:168" ht="14" customHeight="1" x14ac:dyDescent="0.15">
      <c r="B123" s="60" t="s">
        <v>65</v>
      </c>
      <c r="C123" s="128">
        <f t="shared" si="347"/>
        <v>0</v>
      </c>
      <c r="D123" s="63"/>
      <c r="E123" s="40">
        <f t="shared" si="173"/>
        <v>0</v>
      </c>
      <c r="F123" s="63"/>
      <c r="G123" s="40">
        <f t="shared" si="174"/>
        <v>0</v>
      </c>
      <c r="H123" s="63"/>
      <c r="I123" s="40">
        <f t="shared" si="175"/>
        <v>0</v>
      </c>
      <c r="J123" s="63"/>
      <c r="K123" s="40">
        <f t="shared" si="176"/>
        <v>0</v>
      </c>
      <c r="L123" s="63"/>
      <c r="M123" s="40">
        <f t="shared" si="177"/>
        <v>0</v>
      </c>
      <c r="N123" s="63"/>
      <c r="O123" s="40">
        <f t="shared" si="178"/>
        <v>0</v>
      </c>
      <c r="P123" s="63"/>
      <c r="Q123" s="40">
        <f t="shared" si="179"/>
        <v>0</v>
      </c>
      <c r="R123" s="63"/>
      <c r="S123" s="40">
        <f t="shared" si="180"/>
        <v>0</v>
      </c>
      <c r="T123" s="63"/>
      <c r="U123" s="40">
        <f t="shared" si="181"/>
        <v>0</v>
      </c>
      <c r="V123" s="63"/>
      <c r="W123" s="40">
        <f t="shared" si="182"/>
        <v>0</v>
      </c>
      <c r="X123" s="63"/>
      <c r="Y123" s="40">
        <f t="shared" si="345"/>
        <v>0</v>
      </c>
      <c r="Z123" s="63"/>
      <c r="AA123" s="40">
        <f t="shared" si="346"/>
        <v>0</v>
      </c>
      <c r="AB123" s="63"/>
      <c r="AC123" s="40">
        <f t="shared" si="300"/>
        <v>0</v>
      </c>
      <c r="AD123" s="63"/>
      <c r="AE123" s="40">
        <f t="shared" si="301"/>
        <v>0</v>
      </c>
      <c r="AF123" s="63"/>
      <c r="AG123" s="40">
        <f t="shared" si="302"/>
        <v>0</v>
      </c>
      <c r="AH123" s="63"/>
      <c r="AI123" s="40">
        <f t="shared" si="303"/>
        <v>0</v>
      </c>
      <c r="AJ123" s="63"/>
      <c r="AK123" s="40">
        <f t="shared" si="304"/>
        <v>0</v>
      </c>
      <c r="AL123" s="63"/>
      <c r="AM123" s="40">
        <f t="shared" si="305"/>
        <v>0</v>
      </c>
      <c r="AN123" s="63"/>
      <c r="AO123" s="40">
        <f t="shared" si="306"/>
        <v>0</v>
      </c>
      <c r="AP123" s="63"/>
      <c r="AQ123" s="40">
        <f t="shared" si="307"/>
        <v>0</v>
      </c>
      <c r="AR123" s="63"/>
      <c r="AS123" s="40">
        <f t="shared" si="308"/>
        <v>0</v>
      </c>
      <c r="AT123" s="63"/>
      <c r="AU123" s="40">
        <f t="shared" si="309"/>
        <v>0</v>
      </c>
      <c r="AV123" s="63"/>
      <c r="AW123" s="40">
        <f t="shared" si="310"/>
        <v>0</v>
      </c>
      <c r="AX123" s="63"/>
      <c r="AY123" s="40">
        <f t="shared" si="311"/>
        <v>0</v>
      </c>
      <c r="AZ123" s="63"/>
      <c r="BA123" s="40">
        <f t="shared" si="312"/>
        <v>0</v>
      </c>
      <c r="BB123" s="63"/>
      <c r="BC123" s="40">
        <f t="shared" si="313"/>
        <v>0</v>
      </c>
      <c r="BD123" s="63"/>
      <c r="BE123" s="40">
        <f t="shared" si="314"/>
        <v>0</v>
      </c>
      <c r="BF123" s="63"/>
      <c r="BG123" s="40">
        <f t="shared" si="315"/>
        <v>0</v>
      </c>
      <c r="BH123" s="63"/>
      <c r="BI123" s="40">
        <f t="shared" si="317"/>
        <v>0</v>
      </c>
      <c r="BJ123" s="63"/>
      <c r="BK123" s="40">
        <f t="shared" si="318"/>
        <v>0</v>
      </c>
      <c r="BL123" s="123">
        <f t="shared" si="116"/>
        <v>0</v>
      </c>
      <c r="BM123" s="63"/>
      <c r="BN123" s="40">
        <f t="shared" si="201"/>
        <v>0</v>
      </c>
      <c r="BO123" s="63"/>
      <c r="BP123" s="40">
        <f t="shared" si="202"/>
        <v>0</v>
      </c>
      <c r="BQ123" s="63"/>
      <c r="BR123" s="40">
        <f t="shared" si="203"/>
        <v>0</v>
      </c>
      <c r="BS123" s="63"/>
      <c r="BT123" s="40">
        <f t="shared" si="204"/>
        <v>0</v>
      </c>
      <c r="BU123" s="63"/>
      <c r="BV123" s="40">
        <f t="shared" si="205"/>
        <v>0</v>
      </c>
      <c r="BW123" s="63"/>
      <c r="BX123" s="40">
        <f t="shared" si="206"/>
        <v>0</v>
      </c>
      <c r="BY123" s="63"/>
      <c r="BZ123" s="40">
        <f t="shared" si="207"/>
        <v>0</v>
      </c>
      <c r="CA123" s="63"/>
      <c r="CB123" s="40">
        <f t="shared" si="208"/>
        <v>0</v>
      </c>
      <c r="CC123" s="63"/>
      <c r="CD123" s="40">
        <f t="shared" si="209"/>
        <v>0</v>
      </c>
      <c r="CE123" s="63"/>
      <c r="CF123" s="40">
        <f t="shared" si="210"/>
        <v>0</v>
      </c>
      <c r="CG123" s="63"/>
      <c r="CH123" s="40">
        <f t="shared" si="211"/>
        <v>0</v>
      </c>
      <c r="CI123" s="63"/>
      <c r="CJ123" s="40">
        <f t="shared" si="212"/>
        <v>0</v>
      </c>
      <c r="CK123" s="63"/>
      <c r="CL123" s="40">
        <f t="shared" si="213"/>
        <v>0</v>
      </c>
      <c r="CM123" s="63"/>
      <c r="CN123" s="40">
        <f t="shared" si="348"/>
        <v>0</v>
      </c>
      <c r="CO123" s="63"/>
      <c r="CP123" s="40">
        <f t="shared" si="349"/>
        <v>0</v>
      </c>
      <c r="CQ123" s="63"/>
      <c r="CR123" s="40">
        <f t="shared" si="350"/>
        <v>0</v>
      </c>
      <c r="CS123" s="63"/>
      <c r="CT123" s="40">
        <f t="shared" si="351"/>
        <v>0</v>
      </c>
      <c r="CU123" s="63"/>
      <c r="CV123" s="40">
        <f t="shared" si="352"/>
        <v>0</v>
      </c>
      <c r="CW123" s="63"/>
      <c r="CX123" s="40">
        <f t="shared" si="353"/>
        <v>0</v>
      </c>
      <c r="CY123" s="63"/>
      <c r="CZ123" s="40">
        <f t="shared" si="288"/>
        <v>0</v>
      </c>
      <c r="DA123" s="63"/>
      <c r="DB123" s="40">
        <f t="shared" si="289"/>
        <v>0</v>
      </c>
      <c r="DC123" s="63"/>
      <c r="DD123" s="40">
        <f t="shared" si="290"/>
        <v>0</v>
      </c>
      <c r="DE123" s="63"/>
      <c r="DF123" s="40">
        <f t="shared" si="291"/>
        <v>0</v>
      </c>
      <c r="DG123" s="63"/>
      <c r="DH123" s="40">
        <f t="shared" si="354"/>
        <v>0</v>
      </c>
      <c r="DI123" s="63"/>
      <c r="DJ123" s="40">
        <f t="shared" si="355"/>
        <v>0</v>
      </c>
      <c r="DK123" s="63"/>
      <c r="DL123" s="40">
        <f t="shared" si="356"/>
        <v>0</v>
      </c>
      <c r="DM123" s="63"/>
      <c r="DN123" s="40">
        <f t="shared" si="357"/>
        <v>0</v>
      </c>
      <c r="DO123" s="63"/>
      <c r="DP123" s="40">
        <f t="shared" si="358"/>
        <v>0</v>
      </c>
      <c r="DQ123" s="63"/>
      <c r="DR123" s="40">
        <f t="shared" si="359"/>
        <v>0</v>
      </c>
      <c r="DS123" s="63"/>
      <c r="DT123" s="40">
        <f t="shared" si="360"/>
        <v>0</v>
      </c>
      <c r="DU123" s="63"/>
      <c r="DV123" s="40">
        <f t="shared" si="361"/>
        <v>0</v>
      </c>
      <c r="DW123" s="63"/>
      <c r="DX123" s="40">
        <f t="shared" si="362"/>
        <v>0</v>
      </c>
      <c r="DY123" s="63"/>
      <c r="DZ123" s="40">
        <f t="shared" si="363"/>
        <v>0</v>
      </c>
      <c r="EA123" s="63"/>
      <c r="EB123" s="40">
        <f t="shared" si="364"/>
        <v>0</v>
      </c>
      <c r="EC123" s="63"/>
      <c r="ED123" s="40">
        <f t="shared" si="365"/>
        <v>0</v>
      </c>
      <c r="EE123" s="63"/>
      <c r="EF123" s="40">
        <f t="shared" si="366"/>
        <v>0</v>
      </c>
      <c r="EG123" s="63"/>
      <c r="EH123" s="40">
        <f t="shared" si="367"/>
        <v>0</v>
      </c>
      <c r="EI123" s="63"/>
      <c r="EJ123" s="40">
        <f t="shared" si="368"/>
        <v>0</v>
      </c>
      <c r="EK123" s="63"/>
      <c r="EL123" s="40">
        <f t="shared" si="369"/>
        <v>0</v>
      </c>
      <c r="EM123" s="63"/>
      <c r="EN123" s="40">
        <f t="shared" si="370"/>
        <v>0</v>
      </c>
      <c r="EO123" s="63"/>
      <c r="EP123" s="40">
        <f t="shared" si="371"/>
        <v>0</v>
      </c>
      <c r="EQ123" s="63"/>
      <c r="ER123" s="40">
        <f t="shared" si="372"/>
        <v>0</v>
      </c>
      <c r="ES123" s="63"/>
      <c r="ET123" s="42">
        <f t="shared" si="373"/>
        <v>0</v>
      </c>
      <c r="EU123" s="63"/>
      <c r="EV123" s="42">
        <f t="shared" si="374"/>
        <v>0</v>
      </c>
      <c r="EW123" s="63"/>
      <c r="EX123" s="42">
        <f t="shared" si="375"/>
        <v>0</v>
      </c>
      <c r="EY123" s="43"/>
      <c r="EZ123" s="42">
        <f t="shared" si="376"/>
        <v>0</v>
      </c>
      <c r="FA123" s="43">
        <v>300</v>
      </c>
      <c r="FB123" s="42">
        <f t="shared" si="377"/>
        <v>9.4535620549144831E-3</v>
      </c>
      <c r="FC123" s="43"/>
      <c r="FD123" s="42">
        <f t="shared" si="378"/>
        <v>0</v>
      </c>
      <c r="FE123" s="43"/>
      <c r="FF123" s="42">
        <f t="shared" si="379"/>
        <v>0</v>
      </c>
      <c r="FG123" s="43"/>
      <c r="FH123" s="42"/>
      <c r="FI123" s="41"/>
      <c r="FJ123" s="42"/>
      <c r="FK123" s="41"/>
      <c r="FL123" s="42"/>
    </row>
    <row r="124" spans="1:168" ht="14" customHeight="1" x14ac:dyDescent="0.15">
      <c r="B124" s="60" t="s">
        <v>53</v>
      </c>
      <c r="C124" s="128">
        <f t="shared" si="347"/>
        <v>0</v>
      </c>
      <c r="D124" s="63"/>
      <c r="E124" s="40">
        <f t="shared" si="173"/>
        <v>0</v>
      </c>
      <c r="F124" s="63"/>
      <c r="G124" s="40">
        <f t="shared" si="174"/>
        <v>0</v>
      </c>
      <c r="H124" s="63"/>
      <c r="I124" s="40">
        <f t="shared" si="175"/>
        <v>0</v>
      </c>
      <c r="J124" s="63"/>
      <c r="K124" s="40">
        <f t="shared" si="176"/>
        <v>0</v>
      </c>
      <c r="L124" s="63"/>
      <c r="M124" s="40">
        <f t="shared" si="177"/>
        <v>0</v>
      </c>
      <c r="N124" s="63"/>
      <c r="O124" s="40">
        <f t="shared" si="178"/>
        <v>0</v>
      </c>
      <c r="P124" s="63"/>
      <c r="Q124" s="40">
        <f t="shared" si="179"/>
        <v>0</v>
      </c>
      <c r="R124" s="63"/>
      <c r="S124" s="40">
        <f t="shared" si="180"/>
        <v>0</v>
      </c>
      <c r="T124" s="63"/>
      <c r="U124" s="40">
        <f t="shared" si="181"/>
        <v>0</v>
      </c>
      <c r="V124" s="63"/>
      <c r="W124" s="40">
        <f t="shared" si="182"/>
        <v>0</v>
      </c>
      <c r="X124" s="63"/>
      <c r="Y124" s="40">
        <f t="shared" si="345"/>
        <v>0</v>
      </c>
      <c r="Z124" s="63"/>
      <c r="AA124" s="40">
        <f t="shared" si="346"/>
        <v>0</v>
      </c>
      <c r="AB124" s="63"/>
      <c r="AC124" s="40">
        <f t="shared" si="300"/>
        <v>0</v>
      </c>
      <c r="AD124" s="63"/>
      <c r="AE124" s="40">
        <f t="shared" si="301"/>
        <v>0</v>
      </c>
      <c r="AF124" s="63"/>
      <c r="AG124" s="40">
        <f t="shared" si="302"/>
        <v>0</v>
      </c>
      <c r="AH124" s="63"/>
      <c r="AI124" s="40">
        <f t="shared" si="303"/>
        <v>0</v>
      </c>
      <c r="AJ124" s="63"/>
      <c r="AK124" s="40">
        <f t="shared" si="304"/>
        <v>0</v>
      </c>
      <c r="AL124" s="63"/>
      <c r="AM124" s="40">
        <f t="shared" si="305"/>
        <v>0</v>
      </c>
      <c r="AN124" s="63"/>
      <c r="AO124" s="40">
        <f t="shared" si="306"/>
        <v>0</v>
      </c>
      <c r="AP124" s="63"/>
      <c r="AQ124" s="40">
        <f t="shared" si="307"/>
        <v>0</v>
      </c>
      <c r="AR124" s="63"/>
      <c r="AS124" s="40">
        <f t="shared" si="308"/>
        <v>0</v>
      </c>
      <c r="AT124" s="63"/>
      <c r="AU124" s="40">
        <f t="shared" si="309"/>
        <v>0</v>
      </c>
      <c r="AV124" s="63"/>
      <c r="AW124" s="40">
        <f t="shared" si="310"/>
        <v>0</v>
      </c>
      <c r="AX124" s="63"/>
      <c r="AY124" s="40">
        <f t="shared" si="311"/>
        <v>0</v>
      </c>
      <c r="AZ124" s="63"/>
      <c r="BA124" s="40">
        <f t="shared" si="312"/>
        <v>0</v>
      </c>
      <c r="BB124" s="63"/>
      <c r="BC124" s="40">
        <f t="shared" si="313"/>
        <v>0</v>
      </c>
      <c r="BD124" s="63"/>
      <c r="BE124" s="40">
        <f t="shared" si="314"/>
        <v>0</v>
      </c>
      <c r="BF124" s="63"/>
      <c r="BG124" s="40">
        <f t="shared" si="315"/>
        <v>0</v>
      </c>
      <c r="BH124" s="63"/>
      <c r="BI124" s="40">
        <f t="shared" si="317"/>
        <v>0</v>
      </c>
      <c r="BJ124" s="63"/>
      <c r="BK124" s="40">
        <f t="shared" si="318"/>
        <v>0</v>
      </c>
      <c r="BL124" s="123">
        <f t="shared" si="116"/>
        <v>0</v>
      </c>
      <c r="BM124" s="63"/>
      <c r="BN124" s="40">
        <f t="shared" si="201"/>
        <v>0</v>
      </c>
      <c r="BO124" s="63"/>
      <c r="BP124" s="40">
        <f t="shared" si="202"/>
        <v>0</v>
      </c>
      <c r="BQ124" s="63"/>
      <c r="BR124" s="40">
        <f t="shared" si="203"/>
        <v>0</v>
      </c>
      <c r="BS124" s="63"/>
      <c r="BT124" s="40">
        <f t="shared" si="204"/>
        <v>0</v>
      </c>
      <c r="BU124" s="63"/>
      <c r="BV124" s="40">
        <f t="shared" si="205"/>
        <v>0</v>
      </c>
      <c r="BW124" s="63"/>
      <c r="BX124" s="40">
        <f t="shared" si="206"/>
        <v>0</v>
      </c>
      <c r="BY124" s="63"/>
      <c r="BZ124" s="40">
        <f t="shared" si="207"/>
        <v>0</v>
      </c>
      <c r="CA124" s="63"/>
      <c r="CB124" s="40">
        <f t="shared" si="208"/>
        <v>0</v>
      </c>
      <c r="CC124" s="63"/>
      <c r="CD124" s="40">
        <f t="shared" si="209"/>
        <v>0</v>
      </c>
      <c r="CE124" s="63"/>
      <c r="CF124" s="40">
        <f t="shared" si="210"/>
        <v>0</v>
      </c>
      <c r="CG124" s="63"/>
      <c r="CH124" s="40">
        <f t="shared" si="211"/>
        <v>0</v>
      </c>
      <c r="CI124" s="63"/>
      <c r="CJ124" s="40">
        <f t="shared" si="212"/>
        <v>0</v>
      </c>
      <c r="CK124" s="63"/>
      <c r="CL124" s="40">
        <f t="shared" si="213"/>
        <v>0</v>
      </c>
      <c r="CM124" s="63"/>
      <c r="CN124" s="40">
        <f t="shared" si="348"/>
        <v>0</v>
      </c>
      <c r="CO124" s="63"/>
      <c r="CP124" s="40">
        <f t="shared" si="349"/>
        <v>0</v>
      </c>
      <c r="CQ124" s="63"/>
      <c r="CR124" s="40">
        <f t="shared" si="350"/>
        <v>0</v>
      </c>
      <c r="CS124" s="63"/>
      <c r="CT124" s="40">
        <f t="shared" si="351"/>
        <v>0</v>
      </c>
      <c r="CU124" s="63"/>
      <c r="CV124" s="40">
        <f t="shared" si="352"/>
        <v>0</v>
      </c>
      <c r="CW124" s="63"/>
      <c r="CX124" s="40">
        <f t="shared" si="353"/>
        <v>0</v>
      </c>
      <c r="CY124" s="63"/>
      <c r="CZ124" s="40">
        <f t="shared" si="288"/>
        <v>0</v>
      </c>
      <c r="DA124" s="63"/>
      <c r="DB124" s="40">
        <f t="shared" si="289"/>
        <v>0</v>
      </c>
      <c r="DC124" s="63"/>
      <c r="DD124" s="40">
        <f t="shared" si="290"/>
        <v>0</v>
      </c>
      <c r="DE124" s="63"/>
      <c r="DF124" s="40">
        <f t="shared" si="291"/>
        <v>0</v>
      </c>
      <c r="DG124" s="63"/>
      <c r="DH124" s="40">
        <f t="shared" si="354"/>
        <v>0</v>
      </c>
      <c r="DI124" s="63"/>
      <c r="DJ124" s="40">
        <f t="shared" si="355"/>
        <v>0</v>
      </c>
      <c r="DK124" s="63"/>
      <c r="DL124" s="40">
        <f t="shared" si="356"/>
        <v>0</v>
      </c>
      <c r="DM124" s="63"/>
      <c r="DN124" s="40">
        <f t="shared" si="357"/>
        <v>0</v>
      </c>
      <c r="DO124" s="63"/>
      <c r="DP124" s="40">
        <f t="shared" si="358"/>
        <v>0</v>
      </c>
      <c r="DQ124" s="63"/>
      <c r="DR124" s="40">
        <f t="shared" si="359"/>
        <v>0</v>
      </c>
      <c r="DS124" s="63"/>
      <c r="DT124" s="40">
        <f t="shared" si="360"/>
        <v>0</v>
      </c>
      <c r="DU124" s="63"/>
      <c r="DV124" s="40">
        <f t="shared" si="361"/>
        <v>0</v>
      </c>
      <c r="DW124" s="63"/>
      <c r="DX124" s="40">
        <f t="shared" si="362"/>
        <v>0</v>
      </c>
      <c r="DY124" s="63"/>
      <c r="DZ124" s="40">
        <f t="shared" si="363"/>
        <v>0</v>
      </c>
      <c r="EA124" s="63"/>
      <c r="EB124" s="40">
        <f t="shared" si="364"/>
        <v>0</v>
      </c>
      <c r="EC124" s="63"/>
      <c r="ED124" s="40">
        <f t="shared" si="365"/>
        <v>0</v>
      </c>
      <c r="EE124" s="63"/>
      <c r="EF124" s="40">
        <f t="shared" si="366"/>
        <v>0</v>
      </c>
      <c r="EG124" s="63"/>
      <c r="EH124" s="40">
        <f t="shared" si="367"/>
        <v>0</v>
      </c>
      <c r="EI124" s="63"/>
      <c r="EJ124" s="40">
        <f t="shared" si="368"/>
        <v>0</v>
      </c>
      <c r="EK124" s="63"/>
      <c r="EL124" s="40">
        <f t="shared" si="369"/>
        <v>0</v>
      </c>
      <c r="EM124" s="63"/>
      <c r="EN124" s="40">
        <f t="shared" si="370"/>
        <v>0</v>
      </c>
      <c r="EO124" s="63"/>
      <c r="EP124" s="40">
        <f t="shared" si="371"/>
        <v>0</v>
      </c>
      <c r="EQ124" s="63"/>
      <c r="ER124" s="40">
        <f t="shared" si="372"/>
        <v>0</v>
      </c>
      <c r="ES124" s="63"/>
      <c r="ET124" s="42">
        <f t="shared" si="373"/>
        <v>0</v>
      </c>
      <c r="EU124" s="63"/>
      <c r="EV124" s="42">
        <f t="shared" si="374"/>
        <v>0</v>
      </c>
      <c r="EW124" s="63"/>
      <c r="EX124" s="42">
        <f t="shared" si="375"/>
        <v>0</v>
      </c>
      <c r="EY124" s="43"/>
      <c r="EZ124" s="42">
        <f t="shared" si="376"/>
        <v>0</v>
      </c>
      <c r="FA124" s="43"/>
      <c r="FB124" s="42">
        <f t="shared" si="377"/>
        <v>0</v>
      </c>
      <c r="FC124" s="43"/>
      <c r="FD124" s="42">
        <f t="shared" si="378"/>
        <v>0</v>
      </c>
      <c r="FE124" s="43"/>
      <c r="FF124" s="42">
        <f t="shared" si="379"/>
        <v>0</v>
      </c>
      <c r="FG124" s="43"/>
      <c r="FH124" s="42">
        <f>+FG124/FG$86</f>
        <v>0</v>
      </c>
      <c r="FI124" s="41"/>
      <c r="FJ124" s="42">
        <f>+FI124/FI$86</f>
        <v>0</v>
      </c>
      <c r="FK124" s="41"/>
      <c r="FL124" s="42">
        <f>+FK124/FK$86</f>
        <v>0</v>
      </c>
    </row>
    <row r="125" spans="1:168" ht="14" customHeight="1" x14ac:dyDescent="0.15">
      <c r="B125" s="92" t="s">
        <v>23</v>
      </c>
      <c r="C125" s="128">
        <f t="shared" si="347"/>
        <v>584736.04</v>
      </c>
      <c r="D125" s="77">
        <f>SUM(D88:D124)</f>
        <v>124006.31999999999</v>
      </c>
      <c r="E125" s="44">
        <f t="shared" si="173"/>
        <v>1.275897942009484</v>
      </c>
      <c r="F125" s="77">
        <f>SUM(F88:F124)</f>
        <v>69634.23000000001</v>
      </c>
      <c r="G125" s="44">
        <f t="shared" si="174"/>
        <v>0.7956327295400385</v>
      </c>
      <c r="H125" s="77">
        <f>SUM(H88:H124)</f>
        <v>82376.709999999992</v>
      </c>
      <c r="I125" s="44">
        <f t="shared" si="175"/>
        <v>0.67162409398873235</v>
      </c>
      <c r="J125" s="77">
        <f>SUM(J88:J124)</f>
        <v>159864.25000000003</v>
      </c>
      <c r="K125" s="44">
        <f t="shared" si="176"/>
        <v>0.87230790679223646</v>
      </c>
      <c r="L125" s="77">
        <f>SUM(L88:L124)</f>
        <v>87664.709999999992</v>
      </c>
      <c r="M125" s="44">
        <f t="shared" si="177"/>
        <v>1.5415304609114833</v>
      </c>
      <c r="N125" s="77">
        <f>SUM(N88:N124)</f>
        <v>61189.82</v>
      </c>
      <c r="O125" s="44">
        <f t="shared" si="178"/>
        <v>0.62452159249698225</v>
      </c>
      <c r="P125" s="77">
        <f>SUM(P88:P124)</f>
        <v>78042.69</v>
      </c>
      <c r="Q125" s="44">
        <f t="shared" si="179"/>
        <v>0.64783459370616026</v>
      </c>
      <c r="R125" s="77">
        <f>SUM(R88:R124)</f>
        <v>77467.88</v>
      </c>
      <c r="S125" s="44">
        <f t="shared" si="180"/>
        <v>0.92657491246814994</v>
      </c>
      <c r="T125" s="77">
        <f>SUM(T88:T124)</f>
        <v>54694.399999999994</v>
      </c>
      <c r="U125" s="44">
        <f t="shared" si="181"/>
        <v>1.1272923786820581</v>
      </c>
      <c r="V125" s="77">
        <f>SUM(V88:V124)</f>
        <v>79086.290000000008</v>
      </c>
      <c r="W125" s="44">
        <f t="shared" si="182"/>
        <v>0.99941111717264475</v>
      </c>
      <c r="X125" s="77">
        <f>SUM(X88:X124)</f>
        <v>64746.409999999996</v>
      </c>
      <c r="Y125" s="44">
        <f t="shared" si="345"/>
        <v>1.0221608874142993</v>
      </c>
      <c r="Z125" s="77">
        <f>SUM(Z88:Z124)</f>
        <v>65303.619999999995</v>
      </c>
      <c r="AA125" s="44">
        <f t="shared" si="346"/>
        <v>1.1357852528286529</v>
      </c>
      <c r="AB125" s="77">
        <f>SUM(AB88:AB124)</f>
        <v>76416.709999999992</v>
      </c>
      <c r="AC125" s="44">
        <f t="shared" si="300"/>
        <v>0.99419679959449803</v>
      </c>
      <c r="AD125" s="77">
        <f>SUM(AD88:AD124)</f>
        <v>103676.57000000002</v>
      </c>
      <c r="AE125" s="44">
        <f t="shared" si="301"/>
        <v>1.1015462000126863</v>
      </c>
      <c r="AF125" s="77">
        <f>SUM(AF88:AF124)</f>
        <v>63313.700000000004</v>
      </c>
      <c r="AG125" s="44">
        <f t="shared" si="302"/>
        <v>0.83963375488503433</v>
      </c>
      <c r="AH125" s="77">
        <f>SUM(AH88:AH124)</f>
        <v>130098.43</v>
      </c>
      <c r="AI125" s="44">
        <f t="shared" si="303"/>
        <v>0.9460336895315562</v>
      </c>
      <c r="AJ125" s="77">
        <f>SUM(AJ88:AJ124)</f>
        <v>68367.510000000009</v>
      </c>
      <c r="AK125" s="44">
        <f t="shared" si="304"/>
        <v>1.1126311095632477</v>
      </c>
      <c r="AL125" s="77">
        <f>SUM(AL88:AL124)</f>
        <v>93604.790000000008</v>
      </c>
      <c r="AM125" s="44">
        <f t="shared" si="305"/>
        <v>0.9079947661048543</v>
      </c>
      <c r="AN125" s="77">
        <f>SUM(AN88:AN124)</f>
        <v>93696.73</v>
      </c>
      <c r="AO125" s="44">
        <f t="shared" si="306"/>
        <v>0.98409853428269434</v>
      </c>
      <c r="AP125" s="77">
        <f>SUM(AP88:AP124)</f>
        <v>62923.06</v>
      </c>
      <c r="AQ125" s="44">
        <f t="shared" si="307"/>
        <v>0.90289682049986941</v>
      </c>
      <c r="AR125" s="77">
        <f>SUM(AR88:AR124)</f>
        <v>73993.930000000008</v>
      </c>
      <c r="AS125" s="44">
        <f t="shared" si="308"/>
        <v>0.99150611548161482</v>
      </c>
      <c r="AT125" s="77">
        <f>SUM(AT88:AT124)</f>
        <v>59147.59</v>
      </c>
      <c r="AU125" s="44">
        <f t="shared" si="309"/>
        <v>1.0241902290522054</v>
      </c>
      <c r="AV125" s="77">
        <f>SUM(AV88:AV124)</f>
        <v>111053.72</v>
      </c>
      <c r="AW125" s="44">
        <f t="shared" si="310"/>
        <v>0.97213578386797106</v>
      </c>
      <c r="AX125" s="77">
        <f>SUM(AX88:AX124)</f>
        <v>52058.83</v>
      </c>
      <c r="AY125" s="44">
        <f t="shared" si="311"/>
        <v>1.1591962220843646</v>
      </c>
      <c r="AZ125" s="77">
        <f>SUM(AZ88:AZ124)</f>
        <v>72493.239999999991</v>
      </c>
      <c r="BA125" s="44">
        <f t="shared" si="312"/>
        <v>1.0406299829292058</v>
      </c>
      <c r="BB125" s="77">
        <f>SUM(BB88:BB124)</f>
        <v>93837.8</v>
      </c>
      <c r="BC125" s="44">
        <f t="shared" si="313"/>
        <v>0.97509095451006766</v>
      </c>
      <c r="BD125" s="77">
        <f>SUM(BD88:BD124)</f>
        <v>110137.51000000001</v>
      </c>
      <c r="BE125" s="44">
        <f t="shared" si="314"/>
        <v>0.98337264442596628</v>
      </c>
      <c r="BF125" s="77">
        <f>SUM(BF88:BF124)</f>
        <v>177763.22000000003</v>
      </c>
      <c r="BG125" s="44">
        <f t="shared" si="315"/>
        <v>0.95225897332207188</v>
      </c>
      <c r="BH125" s="77">
        <f>SUM(BH88:BH124)</f>
        <v>144817.41999999998</v>
      </c>
      <c r="BI125" s="44">
        <f t="shared" si="317"/>
        <v>1.0195418724337633</v>
      </c>
      <c r="BJ125" s="77">
        <f>SUM(BJ88:BJ124)</f>
        <v>98891.67</v>
      </c>
      <c r="BK125" s="44">
        <f t="shared" si="318"/>
        <v>0.84786778870143709</v>
      </c>
      <c r="BL125" s="125">
        <f t="shared" si="116"/>
        <v>1030351.4699999999</v>
      </c>
      <c r="BM125" s="77">
        <f>SUM(BM88:BM124)</f>
        <v>90446.16</v>
      </c>
      <c r="BN125" s="44">
        <f t="shared" si="201"/>
        <v>0.98090127452086162</v>
      </c>
      <c r="BO125" s="77">
        <f>SUM(BO88:BO124)</f>
        <v>73254.23</v>
      </c>
      <c r="BP125" s="44">
        <f t="shared" si="202"/>
        <v>1.0718400067189149</v>
      </c>
      <c r="BQ125" s="77">
        <f>SUM(BQ88:BQ124)</f>
        <v>51205.909999999996</v>
      </c>
      <c r="BR125" s="44">
        <f t="shared" si="203"/>
        <v>0.81170325144742317</v>
      </c>
      <c r="BS125" s="77">
        <f>SUM(BS88:BS124)</f>
        <v>90228.01</v>
      </c>
      <c r="BT125" s="44">
        <f t="shared" si="204"/>
        <v>1.0530779077752781</v>
      </c>
      <c r="BU125" s="77">
        <f>SUM(BU88:BU124)</f>
        <v>103246.54000000001</v>
      </c>
      <c r="BV125" s="44">
        <f t="shared" si="205"/>
        <v>0.90087865006597811</v>
      </c>
      <c r="BW125" s="77">
        <f>SUM(BW88:BW124)</f>
        <v>71898.23</v>
      </c>
      <c r="BX125" s="44">
        <f t="shared" si="206"/>
        <v>1.2678896312819172</v>
      </c>
      <c r="BY125" s="77">
        <f>SUM(BY88:BY124)</f>
        <v>93653.14</v>
      </c>
      <c r="BZ125" s="44">
        <f t="shared" si="207"/>
        <v>1.0568197911279538</v>
      </c>
      <c r="CA125" s="77">
        <f>SUM(CA88:CA124)</f>
        <v>55415.5</v>
      </c>
      <c r="CB125" s="44">
        <f t="shared" si="208"/>
        <v>0.76830068367953575</v>
      </c>
      <c r="CC125" s="77">
        <f>SUM(CC88:CC124)</f>
        <v>87674.439999999988</v>
      </c>
      <c r="CD125" s="44">
        <f t="shared" si="209"/>
        <v>0.98639946986666771</v>
      </c>
      <c r="CE125" s="77">
        <f>SUM(CE88:CE124)</f>
        <v>123241.44</v>
      </c>
      <c r="CF125" s="44">
        <f t="shared" si="210"/>
        <v>0.85581540046956794</v>
      </c>
      <c r="CG125" s="77">
        <f>SUM(CG88:CG124)</f>
        <v>136244.97999999998</v>
      </c>
      <c r="CH125" s="44">
        <f t="shared" si="211"/>
        <v>1.2021128319530805</v>
      </c>
      <c r="CI125" s="77">
        <f>SUM(CI88:CI124)</f>
        <v>53842.890000000007</v>
      </c>
      <c r="CJ125" s="44">
        <f t="shared" si="212"/>
        <v>0.41344824898630378</v>
      </c>
      <c r="CK125" s="77">
        <f>SUM(CK88:CK124)</f>
        <v>82492.160000000003</v>
      </c>
      <c r="CL125" s="44">
        <f t="shared" si="213"/>
        <v>0.83908911627483085</v>
      </c>
      <c r="CM125" s="77">
        <f>SUM(CM88:CM124)</f>
        <v>67701.289999999994</v>
      </c>
      <c r="CN125" s="44">
        <f t="shared" si="348"/>
        <v>1.1303327272171755</v>
      </c>
      <c r="CO125" s="77">
        <f>SUM(CO88:CO124)</f>
        <v>62152.109999999993</v>
      </c>
      <c r="CP125" s="44">
        <f t="shared" si="349"/>
        <v>1.1106631479288755</v>
      </c>
      <c r="CQ125" s="77">
        <f>SUM(CQ88:CQ124)</f>
        <v>75639.760000000009</v>
      </c>
      <c r="CR125" s="44">
        <f t="shared" si="350"/>
        <v>1.2481592315644696</v>
      </c>
      <c r="CS125" s="77">
        <f>SUM(CS88:CS124)</f>
        <v>45322.02</v>
      </c>
      <c r="CT125" s="44">
        <f t="shared" si="351"/>
        <v>0.78208173908451839</v>
      </c>
      <c r="CU125" s="77">
        <f>SUM(CU88:CU124)</f>
        <v>55269.08</v>
      </c>
      <c r="CV125" s="44">
        <f t="shared" si="352"/>
        <v>0.83422961303297549</v>
      </c>
      <c r="CW125" s="77">
        <f>SUM(CW88:CW124)</f>
        <v>76230.350000000006</v>
      </c>
      <c r="CX125" s="44">
        <f t="shared" si="353"/>
        <v>0.81631087219787302</v>
      </c>
      <c r="CY125" s="77">
        <f>SUM(CY88:CY124)</f>
        <v>114760.41</v>
      </c>
      <c r="CZ125" s="44">
        <f t="shared" si="288"/>
        <v>1.5914446427194582</v>
      </c>
      <c r="DA125" s="77">
        <f>SUM(DA88:DA124)</f>
        <v>94875.25</v>
      </c>
      <c r="DB125" s="44">
        <f t="shared" si="289"/>
        <v>1.4130602014932898</v>
      </c>
      <c r="DC125" s="77">
        <f>SUM(DC88:DC124)</f>
        <v>71560.290000000008</v>
      </c>
      <c r="DD125" s="44">
        <f t="shared" si="290"/>
        <v>0.54545893178139881</v>
      </c>
      <c r="DE125" s="77">
        <f>SUM(DE88:DE124)</f>
        <v>109279.08</v>
      </c>
      <c r="DF125" s="44">
        <f t="shared" si="291"/>
        <v>1.0676484269003945</v>
      </c>
      <c r="DG125" s="77">
        <f>SUM(DG88:DG124)</f>
        <v>57869.170000000006</v>
      </c>
      <c r="DH125" s="44">
        <f t="shared" si="354"/>
        <v>0.70187828816865128</v>
      </c>
      <c r="DI125" s="77">
        <f>SUM(DI88:DI124)</f>
        <v>48760.450000000004</v>
      </c>
      <c r="DJ125" s="44">
        <f t="shared" si="355"/>
        <v>0.78604340899173142</v>
      </c>
      <c r="DK125" s="77">
        <f>SUM(DK88:DK124)</f>
        <v>74601.78</v>
      </c>
      <c r="DL125" s="44">
        <f t="shared" si="356"/>
        <v>0.94334047860868442</v>
      </c>
      <c r="DM125" s="77">
        <f>SUM(DM88:DM124)</f>
        <v>76985.37</v>
      </c>
      <c r="DN125" s="44">
        <f t="shared" si="357"/>
        <v>1.2191484166111874</v>
      </c>
      <c r="DO125" s="77">
        <f>SUM(DO88:DO124)</f>
        <v>52238.19</v>
      </c>
      <c r="DP125" s="44">
        <f t="shared" si="358"/>
        <v>0.95846970532640663</v>
      </c>
      <c r="DQ125" s="77">
        <f>SUM(DQ88:DQ124)</f>
        <v>70880.89</v>
      </c>
      <c r="DR125" s="44">
        <f t="shared" si="359"/>
        <v>0.98134118359502798</v>
      </c>
      <c r="DS125" s="77">
        <f>SUM(DS88:DS124)</f>
        <v>56531.590000000004</v>
      </c>
      <c r="DT125" s="44">
        <f t="shared" si="360"/>
        <v>0.96638682181528268</v>
      </c>
      <c r="DU125" s="77">
        <f>SUM(DU88:DU124)</f>
        <v>83147.320000000007</v>
      </c>
      <c r="DV125" s="44">
        <f t="shared" si="361"/>
        <v>0.99372255447633551</v>
      </c>
      <c r="DW125" s="77">
        <f>SUM(DW88:DW124)</f>
        <v>64266.31</v>
      </c>
      <c r="DX125" s="44">
        <f t="shared" si="362"/>
        <v>0.92035421422413433</v>
      </c>
      <c r="DY125" s="77">
        <f>SUM(DY88:DY124)</f>
        <v>49951.02</v>
      </c>
      <c r="DZ125" s="44">
        <f t="shared" si="363"/>
        <v>0.88317878462228827</v>
      </c>
      <c r="EA125" s="77">
        <f>SUM(EA88:EA124)</f>
        <v>61975.450000000004</v>
      </c>
      <c r="EB125" s="44">
        <f t="shared" si="364"/>
        <v>0.94508771448264917</v>
      </c>
      <c r="EC125" s="77">
        <f>SUM(EC88:EC124)</f>
        <v>59016.05</v>
      </c>
      <c r="ED125" s="44">
        <f t="shared" si="365"/>
        <v>0.96236135777370801</v>
      </c>
      <c r="EE125" s="77">
        <f>SUM(EE88:EE124)</f>
        <v>95022.94</v>
      </c>
      <c r="EF125" s="44">
        <f t="shared" si="366"/>
        <v>0.71830208377507687</v>
      </c>
      <c r="EG125" s="77">
        <f>SUM(EG88:EG124)</f>
        <v>108097.91</v>
      </c>
      <c r="EH125" s="44">
        <f t="shared" si="367"/>
        <v>1.8797822123255932</v>
      </c>
      <c r="EI125" s="77">
        <f>SUM(EI88:EI124)</f>
        <v>52875.729999999996</v>
      </c>
      <c r="EJ125" s="44">
        <f t="shared" si="368"/>
        <v>1.0658061454894496</v>
      </c>
      <c r="EK125" s="77">
        <f>SUM(EK88:EK124)</f>
        <v>31320.730000000003</v>
      </c>
      <c r="EL125" s="44">
        <f t="shared" si="369"/>
        <v>0.8462532551080677</v>
      </c>
      <c r="EM125" s="77">
        <f>SUM(EM88:EM124)</f>
        <v>52522.5</v>
      </c>
      <c r="EN125" s="44">
        <f t="shared" si="370"/>
        <v>1.3715330094942546</v>
      </c>
      <c r="EO125" s="77">
        <f>SUM(EO88:EO124)</f>
        <v>46426.2</v>
      </c>
      <c r="EP125" s="44">
        <f t="shared" si="371"/>
        <v>1.1450734135254523</v>
      </c>
      <c r="EQ125" s="77">
        <f>SUM(EQ88:EQ124)</f>
        <v>38588.78</v>
      </c>
      <c r="ER125" s="44">
        <f t="shared" si="372"/>
        <v>2.1184549667234496</v>
      </c>
      <c r="ES125" s="70">
        <f>SUM(ES88:ES124)</f>
        <v>43111.74</v>
      </c>
      <c r="ET125" s="46">
        <f t="shared" si="373"/>
        <v>0.43618204052717319</v>
      </c>
      <c r="EU125" s="70">
        <f>SUM(EU88:EU124)</f>
        <v>89422.46</v>
      </c>
      <c r="EV125" s="46">
        <f t="shared" si="374"/>
        <v>1.4517519251175073</v>
      </c>
      <c r="EW125" s="70">
        <f>SUM(EW88:EW124)</f>
        <v>56805.25</v>
      </c>
      <c r="EX125" s="46">
        <f t="shared" si="375"/>
        <v>1.0932607665166716</v>
      </c>
      <c r="EY125" s="71">
        <f>SUM(EY88:EY124)</f>
        <v>61869.919999999998</v>
      </c>
      <c r="EZ125" s="46">
        <f t="shared" si="376"/>
        <v>0.77446512455235372</v>
      </c>
      <c r="FA125" s="71">
        <f>SUM(FA88:FA124)</f>
        <v>45963.45</v>
      </c>
      <c r="FB125" s="46">
        <f t="shared" si="377"/>
        <v>1.4483944227765302</v>
      </c>
      <c r="FC125" s="71">
        <f>SUM(FC88:FC124)</f>
        <v>82777.77</v>
      </c>
      <c r="FD125" s="46">
        <f t="shared" si="378"/>
        <v>0.92287951069790874</v>
      </c>
      <c r="FE125" s="71">
        <f>SUM(FE88:FE124)</f>
        <v>38170.31</v>
      </c>
      <c r="FF125" s="46">
        <f t="shared" si="379"/>
        <v>0.94340528727779982</v>
      </c>
      <c r="FG125" s="71">
        <f>SUM(FG88:FG124)</f>
        <v>55732.08</v>
      </c>
      <c r="FH125" s="46">
        <f>+FG125/FG$86</f>
        <v>0.99042999193717352</v>
      </c>
      <c r="FI125" s="72">
        <f>SUM(FI88:FI124)</f>
        <v>29368.720000000001</v>
      </c>
      <c r="FJ125" s="46">
        <f>+FI125/FI$86</f>
        <v>0.90282260407274673</v>
      </c>
      <c r="FK125" s="72">
        <f>SUM(FK88:FK124)</f>
        <v>43459.729999999996</v>
      </c>
      <c r="FL125" s="46">
        <f>+FK125/FK$86</f>
        <v>1.5053939577420197</v>
      </c>
    </row>
    <row r="126" spans="1:168" ht="14" customHeight="1" x14ac:dyDescent="0.15">
      <c r="B126" s="92" t="s">
        <v>54</v>
      </c>
      <c r="C126" s="128">
        <f t="shared" si="347"/>
        <v>60742.12000000001</v>
      </c>
      <c r="D126" s="78">
        <f>D86-D125</f>
        <v>-26814.909999999989</v>
      </c>
      <c r="E126" s="40">
        <f t="shared" si="173"/>
        <v>-0.27589794200948403</v>
      </c>
      <c r="F126" s="78">
        <f>F86-F125</f>
        <v>17886.339999999997</v>
      </c>
      <c r="G126" s="40">
        <f t="shared" si="174"/>
        <v>0.20436727045996153</v>
      </c>
      <c r="H126" s="78">
        <f>H86-H125</f>
        <v>40276.290000000008</v>
      </c>
      <c r="I126" s="40">
        <f t="shared" si="175"/>
        <v>0.32837590601126765</v>
      </c>
      <c r="J126" s="78">
        <f>J86-J125</f>
        <v>23401.600000000006</v>
      </c>
      <c r="K126" s="40">
        <f t="shared" si="176"/>
        <v>0.12769209320776348</v>
      </c>
      <c r="L126" s="78">
        <f>L86-L125</f>
        <v>-30796.089999999997</v>
      </c>
      <c r="M126" s="40">
        <f t="shared" si="177"/>
        <v>-0.54153046091148338</v>
      </c>
      <c r="N126" s="78">
        <f>N86-N125</f>
        <v>36788.889999999992</v>
      </c>
      <c r="O126" s="40">
        <f t="shared" si="178"/>
        <v>0.3754784075030177</v>
      </c>
      <c r="P126" s="78">
        <f>P86-P125</f>
        <v>42424.31</v>
      </c>
      <c r="Q126" s="40">
        <f t="shared" si="179"/>
        <v>0.3521654062938398</v>
      </c>
      <c r="R126" s="78">
        <f>R86-R125</f>
        <v>6138.8300000000017</v>
      </c>
      <c r="S126" s="40">
        <f t="shared" si="180"/>
        <v>7.3425087531850036E-2</v>
      </c>
      <c r="T126" s="78">
        <f>T86-T125</f>
        <v>-6176.0199999999968</v>
      </c>
      <c r="U126" s="40">
        <f t="shared" si="181"/>
        <v>-0.12729237868205817</v>
      </c>
      <c r="V126" s="78">
        <f>V86-V125</f>
        <v>46.599999999991269</v>
      </c>
      <c r="W126" s="40">
        <f t="shared" si="182"/>
        <v>5.8888282735524095E-4</v>
      </c>
      <c r="X126" s="78">
        <f>X86-X125</f>
        <v>-1403.7299999999886</v>
      </c>
      <c r="Y126" s="40">
        <f t="shared" si="345"/>
        <v>-2.2160887414299307E-2</v>
      </c>
      <c r="Z126" s="78">
        <f>Z86-Z125</f>
        <v>-7807.1699999999983</v>
      </c>
      <c r="AA126" s="40">
        <f t="shared" si="346"/>
        <v>-0.13578525282865286</v>
      </c>
      <c r="AB126" s="78">
        <f>AB86-AB125</f>
        <v>446.05000000000291</v>
      </c>
      <c r="AC126" s="40">
        <f t="shared" si="300"/>
        <v>5.8032004055020006E-3</v>
      </c>
      <c r="AD126" s="78">
        <f>AD86-AD125</f>
        <v>-9557.4400000000169</v>
      </c>
      <c r="AE126" s="40">
        <f t="shared" si="301"/>
        <v>-0.10154620001268623</v>
      </c>
      <c r="AF126" s="78">
        <f>AF86-AF125</f>
        <v>12092.629999999983</v>
      </c>
      <c r="AG126" s="40">
        <f t="shared" si="302"/>
        <v>0.16036624511496561</v>
      </c>
      <c r="AH126" s="78">
        <f>AH86-AH125</f>
        <v>7421.4400000000314</v>
      </c>
      <c r="AI126" s="40">
        <f t="shared" si="303"/>
        <v>5.3966310468443794E-2</v>
      </c>
      <c r="AJ126" s="78">
        <f>AJ86-AJ125</f>
        <v>-6920.8100000000122</v>
      </c>
      <c r="AK126" s="40">
        <f t="shared" si="304"/>
        <v>-0.11263110956324771</v>
      </c>
      <c r="AL126" s="78">
        <f>AL86-AL125</f>
        <v>9484.7799999999988</v>
      </c>
      <c r="AM126" s="40">
        <f t="shared" si="305"/>
        <v>9.2005233895145727E-2</v>
      </c>
      <c r="AN126" s="78">
        <f>AN86-AN125</f>
        <v>1513.9899999999907</v>
      </c>
      <c r="AO126" s="40">
        <f t="shared" si="306"/>
        <v>1.5901465717305687E-2</v>
      </c>
      <c r="AP126" s="78">
        <f>AP86-AP125</f>
        <v>6767.1399999999994</v>
      </c>
      <c r="AQ126" s="40">
        <f t="shared" si="307"/>
        <v>9.7103179500130574E-2</v>
      </c>
      <c r="AR126" s="78">
        <f>AR86-AR125</f>
        <v>633.8799999999901</v>
      </c>
      <c r="AS126" s="40">
        <f t="shared" si="308"/>
        <v>8.4938845183851718E-3</v>
      </c>
      <c r="AT126" s="78">
        <f>AT86-AT125</f>
        <v>-1397</v>
      </c>
      <c r="AU126" s="40">
        <f t="shared" si="309"/>
        <v>-2.4190229052205355E-2</v>
      </c>
      <c r="AV126" s="78">
        <f>AV86-AV125</f>
        <v>3183.1200000000099</v>
      </c>
      <c r="AW126" s="40">
        <f t="shared" si="310"/>
        <v>2.7864216132028947E-2</v>
      </c>
      <c r="AX126" s="78">
        <f>AX86-AX125</f>
        <v>-7149.4100000000035</v>
      </c>
      <c r="AY126" s="40">
        <f t="shared" si="311"/>
        <v>-0.15919622208436457</v>
      </c>
      <c r="AZ126" s="78">
        <f>AZ86-AZ125</f>
        <v>-2830.3999999999942</v>
      </c>
      <c r="BA126" s="40">
        <f t="shared" si="312"/>
        <v>-4.0629982929205791E-2</v>
      </c>
      <c r="BB126" s="78">
        <f>BB86-BB125</f>
        <v>2397.1199999999953</v>
      </c>
      <c r="BC126" s="40">
        <f t="shared" si="313"/>
        <v>2.4909045489932297E-2</v>
      </c>
      <c r="BD126" s="78">
        <f>BD86-BD125</f>
        <v>1862.2599999999948</v>
      </c>
      <c r="BE126" s="40">
        <f t="shared" si="314"/>
        <v>1.662735557403372E-2</v>
      </c>
      <c r="BF126" s="78">
        <f>BF86-BF125</f>
        <v>8912.0699999999779</v>
      </c>
      <c r="BG126" s="40">
        <f t="shared" si="315"/>
        <v>4.7741026677928171E-2</v>
      </c>
      <c r="BH126" s="78">
        <f>BH86-BH125</f>
        <v>-2775.7599999999802</v>
      </c>
      <c r="BI126" s="40">
        <f t="shared" si="317"/>
        <v>-1.9541872433763308E-2</v>
      </c>
      <c r="BJ126" s="78">
        <f>BJ86-BJ125</f>
        <v>17744.050000000017</v>
      </c>
      <c r="BK126" s="40">
        <f t="shared" si="318"/>
        <v>0.15213221129856286</v>
      </c>
      <c r="BL126" s="125">
        <f t="shared" si="116"/>
        <v>87478.430000000051</v>
      </c>
      <c r="BM126" s="78">
        <f>BM86-BM125</f>
        <v>1761.0400000000081</v>
      </c>
      <c r="BN126" s="40">
        <f t="shared" si="201"/>
        <v>1.9098725479138375E-2</v>
      </c>
      <c r="BO126" s="78">
        <f>BO86-BO125</f>
        <v>-4909.8600000000006</v>
      </c>
      <c r="BP126" s="40">
        <f t="shared" si="202"/>
        <v>-7.1840006718914828E-2</v>
      </c>
      <c r="BQ126" s="78">
        <f>BQ86-BQ125</f>
        <v>11878.610000000008</v>
      </c>
      <c r="BR126" s="40">
        <f t="shared" si="203"/>
        <v>0.18829674855257689</v>
      </c>
      <c r="BS126" s="78">
        <f>BS86-BS125</f>
        <v>-4547.7299999999959</v>
      </c>
      <c r="BT126" s="40">
        <f t="shared" si="204"/>
        <v>-5.3077907775277995E-2</v>
      </c>
      <c r="BU126" s="78">
        <f>BU86-BU125</f>
        <v>11359.949999999983</v>
      </c>
      <c r="BV126" s="40">
        <f t="shared" si="205"/>
        <v>9.9121349934021913E-2</v>
      </c>
      <c r="BW126" s="78">
        <f>BW86-BW125</f>
        <v>-15191.219999999994</v>
      </c>
      <c r="BX126" s="40">
        <f t="shared" si="206"/>
        <v>-0.26788963128191723</v>
      </c>
      <c r="BY126" s="78">
        <f>BY86-BY125</f>
        <v>-5035.2499999999854</v>
      </c>
      <c r="BZ126" s="40">
        <f t="shared" si="207"/>
        <v>-5.6819791127953788E-2</v>
      </c>
      <c r="CA126" s="78">
        <f>CA86-CA125</f>
        <v>16711.86</v>
      </c>
      <c r="CB126" s="40">
        <f t="shared" si="208"/>
        <v>0.23169931632046425</v>
      </c>
      <c r="CC126" s="78">
        <f>CC86-CC125</f>
        <v>1208.8600000000151</v>
      </c>
      <c r="CD126" s="40">
        <f t="shared" si="209"/>
        <v>1.3600530133332303E-2</v>
      </c>
      <c r="CE126" s="78">
        <f>CE86-CE125</f>
        <v>20763.260000000009</v>
      </c>
      <c r="CF126" s="40">
        <f t="shared" si="210"/>
        <v>0.14418459953043206</v>
      </c>
      <c r="CG126" s="78">
        <f>CG86-CG125</f>
        <v>-22907.049999999988</v>
      </c>
      <c r="CH126" s="40">
        <f t="shared" si="211"/>
        <v>-0.20211283195308041</v>
      </c>
      <c r="CI126" s="78">
        <f>CI86-CI125</f>
        <v>76385.959999999992</v>
      </c>
      <c r="CJ126" s="40">
        <f t="shared" si="212"/>
        <v>0.58655175101369628</v>
      </c>
      <c r="CK126" s="78">
        <f>CK86-CK125</f>
        <v>15819.399999999994</v>
      </c>
      <c r="CL126" s="40">
        <f t="shared" si="213"/>
        <v>0.16091088372516918</v>
      </c>
      <c r="CM126" s="78">
        <f>CM86-CM125</f>
        <v>-7806.2799999999916</v>
      </c>
      <c r="CN126" s="40">
        <f t="shared" si="348"/>
        <v>-0.13033272721717537</v>
      </c>
      <c r="CO126" s="78">
        <f>CO86-CO125</f>
        <v>-6192.6499999999942</v>
      </c>
      <c r="CP126" s="40">
        <f t="shared" si="349"/>
        <v>-0.11066314792887555</v>
      </c>
      <c r="CQ126" s="78">
        <f>CQ86-CQ125</f>
        <v>-15038.710000000006</v>
      </c>
      <c r="CR126" s="40">
        <f t="shared" si="350"/>
        <v>-0.24815923156446967</v>
      </c>
      <c r="CS126" s="78">
        <f>CS86-CS125</f>
        <v>12628.470000000008</v>
      </c>
      <c r="CT126" s="40">
        <f t="shared" si="351"/>
        <v>0.21791826091548161</v>
      </c>
      <c r="CU126" s="78">
        <f>CU86-CU125</f>
        <v>10982.559999999998</v>
      </c>
      <c r="CV126" s="40">
        <f t="shared" si="352"/>
        <v>0.16577038696702448</v>
      </c>
      <c r="CW126" s="78">
        <f>CW86-CW125</f>
        <v>17153.619999999995</v>
      </c>
      <c r="CX126" s="40">
        <f t="shared" si="353"/>
        <v>0.18368912780212701</v>
      </c>
      <c r="CY126" s="78">
        <f>CY86-CY125</f>
        <v>-42649.570000000007</v>
      </c>
      <c r="CZ126" s="40">
        <f t="shared" si="288"/>
        <v>-0.59144464271945807</v>
      </c>
      <c r="DA126" s="78">
        <f>DA86-DA125</f>
        <v>-27733.559999999998</v>
      </c>
      <c r="DB126" s="40">
        <f t="shared" si="289"/>
        <v>-0.41306020149328976</v>
      </c>
      <c r="DC126" s="78">
        <f>DC86-DC125</f>
        <v>59632.51999999999</v>
      </c>
      <c r="DD126" s="40">
        <f t="shared" si="290"/>
        <v>0.45454106821860124</v>
      </c>
      <c r="DE126" s="78">
        <f>DE86-DE125</f>
        <v>-6924.1500000000087</v>
      </c>
      <c r="DF126" s="40">
        <f t="shared" si="291"/>
        <v>-6.7648426900394631E-2</v>
      </c>
      <c r="DG126" s="78">
        <f>DG86-DG125</f>
        <v>24579.839999999989</v>
      </c>
      <c r="DH126" s="40">
        <f t="shared" si="354"/>
        <v>0.29812171183134872</v>
      </c>
      <c r="DI126" s="78">
        <f>DI86-DI125</f>
        <v>13272.319999999992</v>
      </c>
      <c r="DJ126" s="40">
        <f t="shared" si="355"/>
        <v>0.21395659100826858</v>
      </c>
      <c r="DK126" s="78">
        <f>DK86-DK125</f>
        <v>4480.7799999999988</v>
      </c>
      <c r="DL126" s="40">
        <f t="shared" si="356"/>
        <v>5.6659521391315595E-2</v>
      </c>
      <c r="DM126" s="78">
        <f>DM86-DM125</f>
        <v>-13838.529999999999</v>
      </c>
      <c r="DN126" s="40">
        <f t="shared" si="357"/>
        <v>-0.2191484166111875</v>
      </c>
      <c r="DO126" s="78">
        <f>DO86-DO125</f>
        <v>2263.4699999999939</v>
      </c>
      <c r="DP126" s="40">
        <f t="shared" si="358"/>
        <v>4.1530294673593322E-2</v>
      </c>
      <c r="DQ126" s="78">
        <f>DQ86-DQ125</f>
        <v>1347.6999999999971</v>
      </c>
      <c r="DR126" s="40">
        <f t="shared" si="359"/>
        <v>1.8658816404972009E-2</v>
      </c>
      <c r="DS126" s="78">
        <f>DS86-DS125</f>
        <v>1966.2999999999956</v>
      </c>
      <c r="DT126" s="40">
        <f t="shared" si="360"/>
        <v>3.361317818471736E-2</v>
      </c>
      <c r="DU126" s="78">
        <f>DU86-DU125</f>
        <v>525.25</v>
      </c>
      <c r="DV126" s="40">
        <f t="shared" si="361"/>
        <v>6.2774455236644456E-3</v>
      </c>
      <c r="DW126" s="78">
        <f>DW86-DW125</f>
        <v>5561.4899999999907</v>
      </c>
      <c r="DX126" s="40">
        <f t="shared" si="362"/>
        <v>7.9645785775865646E-2</v>
      </c>
      <c r="DY126" s="78">
        <f>DY86-DY125</f>
        <v>6607.2000000000044</v>
      </c>
      <c r="DZ126" s="40">
        <f t="shared" si="363"/>
        <v>0.11682121537771174</v>
      </c>
      <c r="EA126" s="78">
        <f>EA86-EA125</f>
        <v>3600.9500000000044</v>
      </c>
      <c r="EB126" s="40">
        <f t="shared" si="364"/>
        <v>5.4912285517350813E-2</v>
      </c>
      <c r="EC126" s="78">
        <f>EC86-EC125</f>
        <v>2308.1599999999962</v>
      </c>
      <c r="ED126" s="40">
        <f t="shared" si="365"/>
        <v>3.7638642226291971E-2</v>
      </c>
      <c r="EE126" s="78">
        <f>EE86-EE125</f>
        <v>37265.330000000016</v>
      </c>
      <c r="EF126" s="40">
        <f t="shared" si="366"/>
        <v>0.28169791622492313</v>
      </c>
      <c r="EG126" s="78">
        <f>EG86-EG125</f>
        <v>-50592.360000000008</v>
      </c>
      <c r="EH126" s="40">
        <f t="shared" si="367"/>
        <v>-0.87978221232559317</v>
      </c>
      <c r="EI126" s="78">
        <f>EI86-EI125</f>
        <v>-3264.7099999999919</v>
      </c>
      <c r="EJ126" s="40">
        <f t="shared" si="368"/>
        <v>-6.5806145489449547E-2</v>
      </c>
      <c r="EK126" s="64">
        <f>EK86-EK125</f>
        <v>5690.3300000000017</v>
      </c>
      <c r="EL126" s="40">
        <f t="shared" si="369"/>
        <v>0.15374674489193232</v>
      </c>
      <c r="EM126" s="78">
        <f>+EM86-EM125</f>
        <v>-14227.760000000009</v>
      </c>
      <c r="EN126" s="40">
        <f t="shared" si="370"/>
        <v>-0.37153300949425466</v>
      </c>
      <c r="EO126" s="78">
        <f>+EO86-EO125</f>
        <v>-5881.8999999999942</v>
      </c>
      <c r="EP126" s="40">
        <f t="shared" si="371"/>
        <v>-0.14507341352545225</v>
      </c>
      <c r="EQ126" s="78">
        <f>+EQ86-EQ125</f>
        <v>-20373.25</v>
      </c>
      <c r="ER126" s="40">
        <f t="shared" si="372"/>
        <v>-1.1184549667234498</v>
      </c>
      <c r="ES126" s="79">
        <f>+ES86-ES125</f>
        <v>55727.13</v>
      </c>
      <c r="ET126" s="42">
        <f t="shared" si="373"/>
        <v>0.56381795947282687</v>
      </c>
      <c r="EU126" s="50">
        <f>+EU86-EU125</f>
        <v>-27826.220000000008</v>
      </c>
      <c r="EV126" s="42">
        <f t="shared" si="374"/>
        <v>-0.45175192511750734</v>
      </c>
      <c r="EW126" s="50">
        <f>+EW86-EW125</f>
        <v>-4845.7799999999988</v>
      </c>
      <c r="EX126" s="42">
        <f t="shared" si="375"/>
        <v>-9.3260766516671534E-2</v>
      </c>
      <c r="EY126" s="50">
        <f>EY86-EY125</f>
        <v>18017.369999999995</v>
      </c>
      <c r="EZ126" s="42">
        <f t="shared" si="376"/>
        <v>0.22553487544764625</v>
      </c>
      <c r="FA126" s="50">
        <f>FA86-FA125</f>
        <v>-14229.380000000001</v>
      </c>
      <c r="FB126" s="42">
        <f t="shared" si="377"/>
        <v>-0.44839442277653019</v>
      </c>
      <c r="FC126" s="50">
        <f>FC86-FC125</f>
        <v>6917.3300000000017</v>
      </c>
      <c r="FD126" s="42">
        <f t="shared" si="378"/>
        <v>7.7120489302091214E-2</v>
      </c>
      <c r="FE126" s="50">
        <f>FE86-FE125</f>
        <v>2289.8300000000017</v>
      </c>
      <c r="FF126" s="42">
        <f t="shared" si="379"/>
        <v>5.6594712722200215E-2</v>
      </c>
      <c r="FG126" s="50">
        <f>FG86-FG125</f>
        <v>538.51000000000204</v>
      </c>
      <c r="FH126" s="42">
        <f>+FG126/FG$86</f>
        <v>9.5700080628264607E-3</v>
      </c>
      <c r="FI126" s="49">
        <f>FI86-FI125</f>
        <v>3161.1699999999983</v>
      </c>
      <c r="FJ126" s="42">
        <f>+FI126/FI$86</f>
        <v>9.7177395927253316E-2</v>
      </c>
      <c r="FK126" s="50">
        <f>FK86-FK125</f>
        <v>-14590.389999999996</v>
      </c>
      <c r="FL126" s="42">
        <f>+FK126/FK$86</f>
        <v>-0.50539395774201956</v>
      </c>
    </row>
    <row r="127" spans="1:168" ht="14" customHeight="1" x14ac:dyDescent="0.15"/>
    <row r="128" spans="1:168" ht="14" customHeight="1" x14ac:dyDescent="0.15"/>
    <row r="129" ht="14" customHeight="1" x14ac:dyDescent="0.15"/>
    <row r="130" ht="14" customHeight="1" x14ac:dyDescent="0.15"/>
    <row r="131" ht="14" customHeight="1" x14ac:dyDescent="0.15"/>
    <row r="132" ht="14" customHeight="1" x14ac:dyDescent="0.15"/>
    <row r="133" ht="14" customHeight="1" x14ac:dyDescent="0.15"/>
    <row r="134" ht="14" customHeight="1" x14ac:dyDescent="0.15"/>
    <row r="135" ht="14" customHeight="1" x14ac:dyDescent="0.15"/>
    <row r="136" ht="14" customHeight="1" x14ac:dyDescent="0.15"/>
    <row r="137" ht="14" customHeight="1" x14ac:dyDescent="0.15"/>
    <row r="138" ht="14" customHeight="1" x14ac:dyDescent="0.15"/>
    <row r="139" ht="14" customHeight="1" x14ac:dyDescent="0.15"/>
    <row r="140" ht="14" customHeight="1" x14ac:dyDescent="0.15"/>
    <row r="141" ht="14" customHeight="1" x14ac:dyDescent="0.15"/>
    <row r="142" ht="14" customHeight="1" x14ac:dyDescent="0.15"/>
    <row r="143" ht="14" customHeight="1" x14ac:dyDescent="0.15"/>
    <row r="144" ht="14" customHeight="1" x14ac:dyDescent="0.15"/>
    <row r="145" ht="14" customHeight="1" x14ac:dyDescent="0.15"/>
    <row r="146" ht="14" customHeight="1" x14ac:dyDescent="0.15"/>
    <row r="147" ht="14" customHeight="1" x14ac:dyDescent="0.15"/>
    <row r="148" ht="14" customHeight="1" x14ac:dyDescent="0.15"/>
    <row r="149" ht="14" customHeight="1" x14ac:dyDescent="0.15"/>
    <row r="150" ht="14" customHeight="1" x14ac:dyDescent="0.15"/>
    <row r="151" ht="14" customHeight="1" x14ac:dyDescent="0.15"/>
    <row r="152" ht="14" customHeight="1" x14ac:dyDescent="0.15"/>
    <row r="153" ht="14" customHeight="1" x14ac:dyDescent="0.15"/>
    <row r="154" ht="14" customHeight="1" x14ac:dyDescent="0.15"/>
    <row r="155" ht="14" customHeight="1" x14ac:dyDescent="0.15"/>
    <row r="156" ht="14" customHeight="1" x14ac:dyDescent="0.15"/>
    <row r="157" ht="14" customHeight="1" x14ac:dyDescent="0.15"/>
    <row r="158" ht="14" customHeight="1" x14ac:dyDescent="0.15"/>
    <row r="159" ht="14" customHeight="1" x14ac:dyDescent="0.15"/>
    <row r="160" ht="14" customHeight="1" x14ac:dyDescent="0.15"/>
    <row r="161" ht="14" customHeight="1" x14ac:dyDescent="0.15"/>
    <row r="162" ht="14" customHeight="1" x14ac:dyDescent="0.15"/>
    <row r="163" ht="14" customHeight="1" x14ac:dyDescent="0.15"/>
    <row r="164" ht="14" customHeight="1" x14ac:dyDescent="0.15"/>
    <row r="165" ht="14" customHeight="1" x14ac:dyDescent="0.15"/>
    <row r="166" ht="14" customHeight="1" x14ac:dyDescent="0.15"/>
    <row r="167" ht="14" customHeight="1" x14ac:dyDescent="0.15"/>
    <row r="168" ht="14" customHeight="1" x14ac:dyDescent="0.15"/>
    <row r="169" ht="14" customHeight="1" x14ac:dyDescent="0.15"/>
    <row r="170" ht="14" customHeight="1" x14ac:dyDescent="0.15"/>
    <row r="171" ht="14" customHeight="1" x14ac:dyDescent="0.15"/>
    <row r="172" ht="14" customHeight="1" x14ac:dyDescent="0.15"/>
    <row r="173" ht="14" customHeight="1" x14ac:dyDescent="0.15"/>
    <row r="174" ht="14" customHeight="1" x14ac:dyDescent="0.15"/>
    <row r="175" ht="14" customHeight="1" x14ac:dyDescent="0.15"/>
    <row r="176" ht="14" customHeight="1" x14ac:dyDescent="0.15"/>
    <row r="177" ht="14" customHeight="1" x14ac:dyDescent="0.15"/>
    <row r="178" ht="14" customHeight="1" x14ac:dyDescent="0.15"/>
    <row r="179" ht="14" customHeight="1" x14ac:dyDescent="0.15"/>
    <row r="180" ht="14" customHeight="1" x14ac:dyDescent="0.15"/>
    <row r="181" ht="14" customHeight="1" x14ac:dyDescent="0.15"/>
    <row r="182" ht="14" customHeight="1" x14ac:dyDescent="0.15"/>
    <row r="183" ht="14" customHeight="1" x14ac:dyDescent="0.15"/>
    <row r="184" ht="14" customHeight="1" x14ac:dyDescent="0.15"/>
    <row r="185" ht="14" customHeight="1" x14ac:dyDescent="0.15"/>
    <row r="186" ht="14" customHeight="1" x14ac:dyDescent="0.15"/>
    <row r="187" ht="14" customHeight="1" x14ac:dyDescent="0.15"/>
    <row r="188" ht="14" customHeight="1" x14ac:dyDescent="0.15"/>
    <row r="189" ht="14" customHeight="1" x14ac:dyDescent="0.15"/>
    <row r="190" ht="14" customHeight="1" x14ac:dyDescent="0.15"/>
    <row r="191" ht="14" customHeight="1" x14ac:dyDescent="0.15"/>
    <row r="192" ht="14" customHeight="1" x14ac:dyDescent="0.15"/>
    <row r="193" ht="14" customHeight="1" x14ac:dyDescent="0.15"/>
    <row r="194" ht="14" customHeight="1" x14ac:dyDescent="0.15"/>
    <row r="195" ht="14" customHeight="1" x14ac:dyDescent="0.15"/>
    <row r="196" ht="14" customHeight="1" x14ac:dyDescent="0.15"/>
    <row r="197" ht="14" customHeight="1" x14ac:dyDescent="0.15"/>
    <row r="198" ht="14" customHeight="1" x14ac:dyDescent="0.15"/>
    <row r="199" ht="14" customHeight="1" x14ac:dyDescent="0.15"/>
    <row r="200" ht="14" customHeight="1" x14ac:dyDescent="0.15"/>
    <row r="201" ht="14" customHeight="1" x14ac:dyDescent="0.15"/>
    <row r="202" ht="14" customHeight="1" x14ac:dyDescent="0.15"/>
    <row r="203" ht="14" customHeight="1" x14ac:dyDescent="0.15"/>
    <row r="204" ht="14" customHeight="1" x14ac:dyDescent="0.15"/>
    <row r="205" ht="14" customHeight="1" x14ac:dyDescent="0.15"/>
    <row r="206" ht="14" customHeight="1" x14ac:dyDescent="0.15"/>
    <row r="207" ht="14" customHeight="1" x14ac:dyDescent="0.15"/>
    <row r="208" ht="14" customHeight="1" x14ac:dyDescent="0.15"/>
    <row r="209" ht="14" customHeight="1" x14ac:dyDescent="0.15"/>
    <row r="210" ht="14" customHeight="1" x14ac:dyDescent="0.15"/>
    <row r="211" ht="14" customHeight="1" x14ac:dyDescent="0.15"/>
    <row r="212" ht="14" customHeight="1" x14ac:dyDescent="0.15"/>
    <row r="213" ht="14" customHeight="1" x14ac:dyDescent="0.15"/>
    <row r="214" ht="14" customHeight="1" x14ac:dyDescent="0.15"/>
    <row r="215" ht="14" customHeight="1" x14ac:dyDescent="0.15"/>
    <row r="216" ht="14" customHeight="1" x14ac:dyDescent="0.15"/>
    <row r="217" ht="14" customHeight="1" x14ac:dyDescent="0.15"/>
    <row r="218" ht="14" customHeight="1" x14ac:dyDescent="0.15"/>
    <row r="219" ht="14" customHeight="1" x14ac:dyDescent="0.15"/>
    <row r="220" ht="14" customHeight="1" x14ac:dyDescent="0.15"/>
    <row r="221" ht="14" customHeight="1" x14ac:dyDescent="0.15"/>
    <row r="222" ht="14" customHeight="1" x14ac:dyDescent="0.15"/>
    <row r="223" ht="14" customHeight="1" x14ac:dyDescent="0.15"/>
    <row r="224" ht="14" customHeight="1" x14ac:dyDescent="0.15"/>
    <row r="225" ht="14" customHeight="1" x14ac:dyDescent="0.15"/>
    <row r="226" ht="14" customHeight="1" x14ac:dyDescent="0.15"/>
    <row r="227" ht="14" customHeight="1" x14ac:dyDescent="0.15"/>
    <row r="228" ht="14" customHeight="1" x14ac:dyDescent="0.15"/>
    <row r="229" ht="14" customHeight="1" x14ac:dyDescent="0.15"/>
    <row r="230" ht="14" customHeight="1" x14ac:dyDescent="0.15"/>
    <row r="231" ht="14" customHeight="1" x14ac:dyDescent="0.15"/>
    <row r="232" ht="14" customHeight="1" x14ac:dyDescent="0.15"/>
    <row r="233" ht="14" customHeight="1" x14ac:dyDescent="0.15"/>
    <row r="234" ht="14" customHeight="1" x14ac:dyDescent="0.15"/>
    <row r="235" ht="14" customHeight="1" x14ac:dyDescent="0.15"/>
    <row r="236" ht="14" customHeight="1" x14ac:dyDescent="0.15"/>
    <row r="237" ht="14" customHeight="1" x14ac:dyDescent="0.15"/>
    <row r="238" ht="14" customHeight="1" x14ac:dyDescent="0.15"/>
    <row r="239" ht="14" customHeight="1" x14ac:dyDescent="0.15"/>
    <row r="240" ht="14" customHeight="1" x14ac:dyDescent="0.15"/>
    <row r="241" ht="14" customHeight="1" x14ac:dyDescent="0.15"/>
    <row r="242" ht="14" customHeight="1" x14ac:dyDescent="0.15"/>
    <row r="243" ht="14" customHeight="1" x14ac:dyDescent="0.15"/>
    <row r="244" ht="14" customHeight="1" x14ac:dyDescent="0.15"/>
    <row r="245" ht="14" customHeight="1" x14ac:dyDescent="0.15"/>
    <row r="246" ht="14" customHeight="1" x14ac:dyDescent="0.15"/>
    <row r="247" ht="14" customHeight="1" x14ac:dyDescent="0.15"/>
    <row r="248" ht="14" customHeight="1" x14ac:dyDescent="0.15"/>
    <row r="249" ht="14" customHeight="1" x14ac:dyDescent="0.15"/>
    <row r="250" ht="14" customHeight="1" x14ac:dyDescent="0.15"/>
    <row r="251" ht="14" customHeight="1" x14ac:dyDescent="0.15"/>
    <row r="252" ht="14" customHeight="1" x14ac:dyDescent="0.15"/>
    <row r="253" ht="14" customHeight="1" x14ac:dyDescent="0.15"/>
    <row r="254" ht="14" customHeight="1" x14ac:dyDescent="0.15"/>
    <row r="255" ht="14" customHeight="1" x14ac:dyDescent="0.15"/>
    <row r="256" ht="14" customHeight="1" x14ac:dyDescent="0.15"/>
    <row r="257" ht="14" customHeight="1" x14ac:dyDescent="0.15"/>
    <row r="258" ht="14" customHeight="1" x14ac:dyDescent="0.15"/>
    <row r="259" ht="14" customHeight="1" x14ac:dyDescent="0.15"/>
    <row r="260" ht="14" customHeight="1" x14ac:dyDescent="0.15"/>
    <row r="261" ht="14" customHeight="1" x14ac:dyDescent="0.15"/>
    <row r="262" ht="14" customHeight="1" x14ac:dyDescent="0.15"/>
    <row r="263" ht="14" customHeight="1" x14ac:dyDescent="0.15"/>
    <row r="264" ht="14" customHeight="1" x14ac:dyDescent="0.15"/>
    <row r="265" ht="14" customHeight="1" x14ac:dyDescent="0.15"/>
    <row r="266" ht="14" customHeight="1" x14ac:dyDescent="0.15"/>
    <row r="267" ht="14" customHeight="1" x14ac:dyDescent="0.15"/>
    <row r="268" ht="14" customHeight="1" x14ac:dyDescent="0.15"/>
    <row r="269" ht="14" customHeight="1" x14ac:dyDescent="0.15"/>
    <row r="270" ht="14" customHeight="1" x14ac:dyDescent="0.15"/>
    <row r="271" ht="14" customHeight="1" x14ac:dyDescent="0.15"/>
    <row r="272" ht="14" customHeight="1" x14ac:dyDescent="0.15"/>
    <row r="273" ht="14" customHeight="1" x14ac:dyDescent="0.15"/>
    <row r="274" ht="14" customHeight="1" x14ac:dyDescent="0.15"/>
    <row r="275" ht="14" customHeight="1" x14ac:dyDescent="0.15"/>
    <row r="276" ht="14" customHeight="1" x14ac:dyDescent="0.15"/>
    <row r="277" ht="14" customHeight="1" x14ac:dyDescent="0.15"/>
    <row r="278" ht="14" customHeight="1" x14ac:dyDescent="0.15"/>
    <row r="279" ht="14" customHeight="1" x14ac:dyDescent="0.15"/>
    <row r="280" ht="14" customHeight="1" x14ac:dyDescent="0.15"/>
    <row r="281" ht="14" customHeight="1" x14ac:dyDescent="0.15"/>
    <row r="282" ht="14" customHeight="1" x14ac:dyDescent="0.15"/>
    <row r="283" ht="14" customHeight="1" x14ac:dyDescent="0.15"/>
    <row r="284" ht="14" customHeight="1" x14ac:dyDescent="0.15"/>
    <row r="285" ht="14" customHeight="1" x14ac:dyDescent="0.15"/>
    <row r="286" ht="14" customHeight="1" x14ac:dyDescent="0.15"/>
    <row r="287" ht="14" customHeight="1" x14ac:dyDescent="0.15"/>
    <row r="288" ht="14" customHeight="1" x14ac:dyDescent="0.15"/>
    <row r="289" ht="14" customHeight="1" x14ac:dyDescent="0.15"/>
    <row r="290" ht="14" customHeight="1" x14ac:dyDescent="0.15"/>
    <row r="291" ht="14" customHeight="1" x14ac:dyDescent="0.15"/>
    <row r="292" ht="14" customHeight="1" x14ac:dyDescent="0.15"/>
    <row r="293" ht="14" customHeight="1" x14ac:dyDescent="0.15"/>
    <row r="294" ht="14" customHeight="1" x14ac:dyDescent="0.15"/>
    <row r="295" ht="14" customHeight="1" x14ac:dyDescent="0.15"/>
    <row r="296" ht="14" customHeight="1" x14ac:dyDescent="0.15"/>
    <row r="297" ht="14" customHeight="1" x14ac:dyDescent="0.15"/>
    <row r="298" ht="14" customHeight="1" x14ac:dyDescent="0.15"/>
    <row r="299" ht="14" customHeight="1" x14ac:dyDescent="0.15"/>
    <row r="300" ht="14" customHeight="1" x14ac:dyDescent="0.15"/>
    <row r="301" ht="14" customHeight="1" x14ac:dyDescent="0.15"/>
    <row r="302" ht="14" customHeight="1" x14ac:dyDescent="0.15"/>
    <row r="303" ht="14" customHeight="1" x14ac:dyDescent="0.15"/>
    <row r="304" ht="14" customHeight="1" x14ac:dyDescent="0.15"/>
    <row r="305" ht="14" customHeight="1" x14ac:dyDescent="0.15"/>
    <row r="306" ht="14" customHeight="1" x14ac:dyDescent="0.15"/>
    <row r="307" ht="14" customHeight="1" x14ac:dyDescent="0.15"/>
    <row r="308" ht="14" customHeight="1" x14ac:dyDescent="0.15"/>
    <row r="309" ht="14" customHeight="1" x14ac:dyDescent="0.15"/>
    <row r="310" ht="14" customHeight="1" x14ac:dyDescent="0.15"/>
    <row r="311" ht="14" customHeight="1" x14ac:dyDescent="0.15"/>
    <row r="312" ht="14" customHeight="1" x14ac:dyDescent="0.15"/>
    <row r="313" ht="14" customHeight="1" x14ac:dyDescent="0.15"/>
    <row r="314" ht="14" customHeight="1" x14ac:dyDescent="0.15"/>
    <row r="315" ht="14" customHeight="1" x14ac:dyDescent="0.15"/>
    <row r="316" ht="14" customHeight="1" x14ac:dyDescent="0.15"/>
    <row r="317" ht="14" customHeight="1" x14ac:dyDescent="0.15"/>
    <row r="318" ht="14" customHeight="1" x14ac:dyDescent="0.15"/>
    <row r="319" ht="14" customHeight="1" x14ac:dyDescent="0.15"/>
    <row r="320" ht="14" customHeight="1" x14ac:dyDescent="0.15"/>
    <row r="321" ht="14" customHeight="1" x14ac:dyDescent="0.15"/>
    <row r="322" ht="14" customHeight="1" x14ac:dyDescent="0.15"/>
    <row r="323" ht="14" customHeight="1" x14ac:dyDescent="0.15"/>
    <row r="324" ht="14" customHeight="1" x14ac:dyDescent="0.15"/>
    <row r="325" ht="14" customHeight="1" x14ac:dyDescent="0.15"/>
    <row r="326" ht="14" customHeight="1" x14ac:dyDescent="0.15"/>
    <row r="327" ht="14" customHeight="1" x14ac:dyDescent="0.15"/>
    <row r="328" ht="14" customHeight="1" x14ac:dyDescent="0.15"/>
    <row r="329" ht="14" customHeight="1" x14ac:dyDescent="0.15"/>
    <row r="330" ht="14" customHeight="1" x14ac:dyDescent="0.15"/>
    <row r="331" ht="14" customHeight="1" x14ac:dyDescent="0.15"/>
    <row r="332" ht="14" customHeight="1" x14ac:dyDescent="0.15"/>
    <row r="333" ht="14" customHeight="1" x14ac:dyDescent="0.15"/>
    <row r="334" ht="14" customHeight="1" x14ac:dyDescent="0.15"/>
    <row r="335" ht="14" customHeight="1" x14ac:dyDescent="0.15"/>
    <row r="336" ht="14" customHeight="1" x14ac:dyDescent="0.15"/>
    <row r="337" ht="14" customHeight="1" x14ac:dyDescent="0.15"/>
    <row r="338" ht="14" customHeight="1" x14ac:dyDescent="0.15"/>
    <row r="339" ht="14" customHeight="1" x14ac:dyDescent="0.15"/>
    <row r="340" ht="14" customHeight="1" x14ac:dyDescent="0.15"/>
    <row r="341" ht="14" customHeight="1" x14ac:dyDescent="0.15"/>
    <row r="342" ht="14" customHeight="1" x14ac:dyDescent="0.15"/>
    <row r="343" ht="14" customHeight="1" x14ac:dyDescent="0.15"/>
    <row r="344" ht="14" customHeight="1" x14ac:dyDescent="0.15"/>
    <row r="345" ht="14" customHeight="1" x14ac:dyDescent="0.15"/>
    <row r="346" ht="14" customHeight="1" x14ac:dyDescent="0.15"/>
    <row r="347" ht="14" customHeight="1" x14ac:dyDescent="0.15"/>
    <row r="348" ht="14" customHeight="1" x14ac:dyDescent="0.15"/>
    <row r="349" ht="14" customHeight="1" x14ac:dyDescent="0.15"/>
    <row r="350" ht="14" customHeight="1" x14ac:dyDescent="0.15"/>
    <row r="351" ht="14" customHeight="1" x14ac:dyDescent="0.15"/>
    <row r="352" ht="14" customHeight="1" x14ac:dyDescent="0.15"/>
    <row r="353" ht="14" customHeight="1" x14ac:dyDescent="0.15"/>
    <row r="354" ht="14" customHeight="1" x14ac:dyDescent="0.15"/>
    <row r="355" ht="14" customHeight="1" x14ac:dyDescent="0.15"/>
    <row r="356" ht="14" customHeight="1" x14ac:dyDescent="0.15"/>
    <row r="357" ht="14" customHeight="1" x14ac:dyDescent="0.15"/>
    <row r="358" ht="14" customHeight="1" x14ac:dyDescent="0.15"/>
    <row r="359" ht="14" customHeight="1" x14ac:dyDescent="0.15"/>
    <row r="360" ht="14" customHeight="1" x14ac:dyDescent="0.15"/>
    <row r="361" ht="14" customHeight="1" x14ac:dyDescent="0.15"/>
    <row r="362" ht="14" customHeight="1" x14ac:dyDescent="0.15"/>
    <row r="363" ht="14" customHeight="1" x14ac:dyDescent="0.15"/>
    <row r="364" ht="14" customHeight="1" x14ac:dyDescent="0.15"/>
    <row r="365" ht="14" customHeight="1" x14ac:dyDescent="0.15"/>
    <row r="366" ht="14" customHeight="1" x14ac:dyDescent="0.15"/>
    <row r="367" ht="14" customHeight="1" x14ac:dyDescent="0.15"/>
    <row r="368" ht="14" customHeight="1" x14ac:dyDescent="0.15"/>
    <row r="369" ht="14" customHeight="1" x14ac:dyDescent="0.15"/>
    <row r="370" ht="14" customHeight="1" x14ac:dyDescent="0.15"/>
    <row r="371" ht="14" customHeight="1" x14ac:dyDescent="0.15"/>
    <row r="372" ht="14" customHeight="1" x14ac:dyDescent="0.15"/>
    <row r="373" ht="14" customHeight="1" x14ac:dyDescent="0.15"/>
    <row r="374" ht="14" customHeight="1" x14ac:dyDescent="0.15"/>
    <row r="375" ht="14" customHeight="1" x14ac:dyDescent="0.15"/>
    <row r="376" ht="14" customHeight="1" x14ac:dyDescent="0.15"/>
    <row r="377" ht="14" customHeight="1" x14ac:dyDescent="0.15"/>
    <row r="378" ht="14" customHeight="1" x14ac:dyDescent="0.15"/>
    <row r="379" ht="14" customHeight="1" x14ac:dyDescent="0.15"/>
    <row r="380" ht="14" customHeight="1" x14ac:dyDescent="0.15"/>
    <row r="381" ht="14" customHeight="1" x14ac:dyDescent="0.15"/>
    <row r="382" ht="14" customHeight="1" x14ac:dyDescent="0.15"/>
    <row r="383" ht="14" customHeight="1" x14ac:dyDescent="0.15"/>
    <row r="384" ht="14" customHeight="1" x14ac:dyDescent="0.15"/>
    <row r="385" ht="14" customHeight="1" x14ac:dyDescent="0.15"/>
    <row r="386" ht="14" customHeight="1" x14ac:dyDescent="0.15"/>
    <row r="387" ht="14" customHeight="1" x14ac:dyDescent="0.15"/>
    <row r="388" ht="14" customHeight="1" x14ac:dyDescent="0.15"/>
    <row r="389" ht="14" customHeight="1" x14ac:dyDescent="0.15"/>
    <row r="390" ht="14" customHeight="1" x14ac:dyDescent="0.15"/>
    <row r="391" ht="14" customHeight="1" x14ac:dyDescent="0.15"/>
    <row r="392" ht="14" customHeight="1" x14ac:dyDescent="0.15"/>
    <row r="393" ht="14" customHeight="1" x14ac:dyDescent="0.15"/>
    <row r="394" ht="14" customHeight="1" x14ac:dyDescent="0.15"/>
    <row r="395" ht="14" customHeight="1" x14ac:dyDescent="0.15"/>
    <row r="396" ht="14" customHeight="1" x14ac:dyDescent="0.15"/>
    <row r="397" ht="14" customHeight="1" x14ac:dyDescent="0.15"/>
    <row r="398" ht="14" customHeight="1" x14ac:dyDescent="0.15"/>
    <row r="399" ht="14" customHeight="1" x14ac:dyDescent="0.15"/>
    <row r="400" ht="14" customHeight="1" x14ac:dyDescent="0.15"/>
    <row r="401" ht="14" customHeight="1" x14ac:dyDescent="0.15"/>
    <row r="402" ht="14" customHeight="1" x14ac:dyDescent="0.15"/>
    <row r="403" ht="14" customHeight="1" x14ac:dyDescent="0.15"/>
    <row r="404" ht="14" customHeight="1" x14ac:dyDescent="0.15"/>
    <row r="405" ht="14" customHeight="1" x14ac:dyDescent="0.15"/>
    <row r="406" ht="14" customHeight="1" x14ac:dyDescent="0.15"/>
    <row r="407" ht="14" customHeight="1" x14ac:dyDescent="0.15"/>
    <row r="408" ht="14" customHeight="1" x14ac:dyDescent="0.15"/>
    <row r="409" ht="14" customHeight="1" x14ac:dyDescent="0.15"/>
    <row r="410" ht="14" customHeight="1" x14ac:dyDescent="0.15"/>
    <row r="411" ht="14" customHeight="1" x14ac:dyDescent="0.15"/>
    <row r="412" ht="14" customHeight="1" x14ac:dyDescent="0.15"/>
    <row r="413" ht="14" customHeight="1" x14ac:dyDescent="0.15"/>
    <row r="414" ht="14" customHeight="1" x14ac:dyDescent="0.15"/>
    <row r="415" ht="14" customHeight="1" x14ac:dyDescent="0.15"/>
    <row r="416" ht="14" customHeight="1" x14ac:dyDescent="0.15"/>
    <row r="417" ht="14" customHeight="1" x14ac:dyDescent="0.15"/>
    <row r="418" ht="14" customHeight="1" x14ac:dyDescent="0.15"/>
    <row r="419" ht="14" customHeight="1" x14ac:dyDescent="0.15"/>
    <row r="420" ht="14" customHeight="1" x14ac:dyDescent="0.15"/>
    <row r="421" ht="14" customHeight="1" x14ac:dyDescent="0.15"/>
    <row r="422" ht="14" customHeight="1" x14ac:dyDescent="0.15"/>
    <row r="423" ht="14" customHeight="1" x14ac:dyDescent="0.15"/>
    <row r="424" ht="14" customHeight="1" x14ac:dyDescent="0.15"/>
    <row r="425" ht="14" customHeight="1" x14ac:dyDescent="0.15"/>
    <row r="426" ht="14" customHeight="1" x14ac:dyDescent="0.15"/>
    <row r="427" ht="14" customHeight="1" x14ac:dyDescent="0.15"/>
    <row r="428" ht="14" customHeight="1" x14ac:dyDescent="0.15"/>
    <row r="429" ht="14" customHeight="1" x14ac:dyDescent="0.15"/>
    <row r="430" ht="14" customHeight="1" x14ac:dyDescent="0.15"/>
    <row r="431" ht="14" customHeight="1" x14ac:dyDescent="0.15"/>
    <row r="432" ht="14" customHeight="1" x14ac:dyDescent="0.15"/>
    <row r="433" ht="14" customHeight="1" x14ac:dyDescent="0.15"/>
    <row r="434" ht="14" customHeight="1" x14ac:dyDescent="0.15"/>
    <row r="435" ht="14" customHeight="1" x14ac:dyDescent="0.15"/>
    <row r="436" ht="14" customHeight="1" x14ac:dyDescent="0.15"/>
    <row r="437" ht="14" customHeight="1" x14ac:dyDescent="0.15"/>
    <row r="438" ht="14" customHeight="1" x14ac:dyDescent="0.15"/>
    <row r="439" ht="14" customHeight="1" x14ac:dyDescent="0.15"/>
    <row r="440" ht="14" customHeight="1" x14ac:dyDescent="0.15"/>
    <row r="441" ht="14" customHeight="1" x14ac:dyDescent="0.15"/>
    <row r="442" ht="14" customHeight="1" x14ac:dyDescent="0.15"/>
    <row r="443" ht="14" customHeight="1" x14ac:dyDescent="0.15"/>
    <row r="444" ht="14" customHeight="1" x14ac:dyDescent="0.15"/>
    <row r="445" ht="14" customHeight="1" x14ac:dyDescent="0.15"/>
    <row r="446" ht="14" customHeight="1" x14ac:dyDescent="0.15"/>
    <row r="447" ht="14" customHeight="1" x14ac:dyDescent="0.15"/>
    <row r="448" ht="14" customHeight="1" x14ac:dyDescent="0.15"/>
    <row r="449" ht="14" customHeight="1" x14ac:dyDescent="0.15"/>
    <row r="450" ht="14" customHeight="1" x14ac:dyDescent="0.15"/>
    <row r="451" ht="14" customHeight="1" x14ac:dyDescent="0.15"/>
    <row r="452" ht="14" customHeight="1" x14ac:dyDescent="0.15"/>
    <row r="453" ht="14" customHeight="1" x14ac:dyDescent="0.15"/>
    <row r="454" ht="14" customHeight="1" x14ac:dyDescent="0.15"/>
    <row r="455" ht="14" customHeight="1" x14ac:dyDescent="0.15"/>
    <row r="456" ht="14" customHeight="1" x14ac:dyDescent="0.15"/>
    <row r="457" ht="14" customHeight="1" x14ac:dyDescent="0.15"/>
    <row r="458" ht="14" customHeight="1" x14ac:dyDescent="0.15"/>
    <row r="459" ht="14" customHeight="1" x14ac:dyDescent="0.15"/>
    <row r="460" ht="14" customHeight="1" x14ac:dyDescent="0.15"/>
    <row r="461" ht="14" customHeight="1" x14ac:dyDescent="0.15"/>
    <row r="462" ht="14" customHeight="1" x14ac:dyDescent="0.15"/>
    <row r="463" ht="14" customHeight="1" x14ac:dyDescent="0.15"/>
    <row r="464" ht="14" customHeight="1" x14ac:dyDescent="0.15"/>
    <row r="465" ht="14" customHeight="1" x14ac:dyDescent="0.15"/>
    <row r="466" ht="14" customHeight="1" x14ac:dyDescent="0.15"/>
    <row r="467" ht="14" customHeight="1" x14ac:dyDescent="0.15"/>
    <row r="468" ht="14" customHeight="1" x14ac:dyDescent="0.15"/>
    <row r="469" ht="14" customHeight="1" x14ac:dyDescent="0.15"/>
    <row r="470" ht="14" customHeight="1" x14ac:dyDescent="0.15"/>
    <row r="471" ht="14" customHeight="1" x14ac:dyDescent="0.15"/>
    <row r="472" ht="14" customHeight="1" x14ac:dyDescent="0.15"/>
    <row r="473" ht="14" customHeight="1" x14ac:dyDescent="0.15"/>
    <row r="474" ht="14" customHeight="1" x14ac:dyDescent="0.15"/>
    <row r="475" ht="14" customHeight="1" x14ac:dyDescent="0.15"/>
    <row r="476" ht="14" customHeight="1" x14ac:dyDescent="0.15"/>
    <row r="477" ht="14" customHeight="1" x14ac:dyDescent="0.15"/>
    <row r="478" ht="14" customHeight="1" x14ac:dyDescent="0.15"/>
    <row r="479" ht="14" customHeight="1" x14ac:dyDescent="0.15"/>
    <row r="480" ht="14" customHeight="1" x14ac:dyDescent="0.15"/>
    <row r="481" ht="14" customHeight="1" x14ac:dyDescent="0.15"/>
    <row r="482" ht="14" customHeight="1" x14ac:dyDescent="0.15"/>
    <row r="483" ht="14" customHeight="1" x14ac:dyDescent="0.15"/>
    <row r="484" ht="14" customHeight="1" x14ac:dyDescent="0.15"/>
    <row r="485" ht="14" customHeight="1" x14ac:dyDescent="0.15"/>
    <row r="486" ht="14" customHeight="1" x14ac:dyDescent="0.15"/>
    <row r="487" ht="14" customHeight="1" x14ac:dyDescent="0.15"/>
    <row r="488" ht="14" customHeight="1" x14ac:dyDescent="0.15"/>
    <row r="489" ht="14" customHeight="1" x14ac:dyDescent="0.15"/>
    <row r="490" ht="14" customHeight="1" x14ac:dyDescent="0.15"/>
    <row r="491" ht="14" customHeight="1" x14ac:dyDescent="0.15"/>
    <row r="492" ht="14" customHeight="1" x14ac:dyDescent="0.15"/>
    <row r="493" ht="14" customHeight="1" x14ac:dyDescent="0.15"/>
    <row r="494" ht="14" customHeight="1" x14ac:dyDescent="0.15"/>
    <row r="495" ht="14" customHeight="1" x14ac:dyDescent="0.15"/>
    <row r="496" ht="14" customHeight="1" x14ac:dyDescent="0.15"/>
    <row r="497" ht="14" customHeight="1" x14ac:dyDescent="0.15"/>
    <row r="498" ht="14" customHeight="1" x14ac:dyDescent="0.15"/>
    <row r="499" ht="14" customHeight="1" x14ac:dyDescent="0.15"/>
    <row r="500" ht="14" customHeight="1" x14ac:dyDescent="0.15"/>
    <row r="501" ht="14" customHeight="1" x14ac:dyDescent="0.15"/>
    <row r="502" ht="14" customHeight="1" x14ac:dyDescent="0.15"/>
    <row r="503" ht="14" customHeight="1" x14ac:dyDescent="0.15"/>
    <row r="504" ht="14" customHeight="1" x14ac:dyDescent="0.15"/>
    <row r="505" ht="14" customHeight="1" x14ac:dyDescent="0.15"/>
    <row r="506" ht="14" customHeight="1" x14ac:dyDescent="0.15"/>
    <row r="507" ht="14" customHeight="1" x14ac:dyDescent="0.15"/>
    <row r="508" ht="14" customHeight="1" x14ac:dyDescent="0.15"/>
    <row r="509" ht="14" customHeight="1" x14ac:dyDescent="0.15"/>
    <row r="510" ht="14" customHeight="1" x14ac:dyDescent="0.15"/>
    <row r="511" ht="14" customHeight="1" x14ac:dyDescent="0.15"/>
    <row r="512" ht="14" customHeight="1" x14ac:dyDescent="0.15"/>
    <row r="513" ht="14" customHeight="1" x14ac:dyDescent="0.15"/>
    <row r="514" ht="14" customHeight="1" x14ac:dyDescent="0.15"/>
    <row r="515" ht="14" customHeight="1" x14ac:dyDescent="0.15"/>
    <row r="516" ht="14" customHeight="1" x14ac:dyDescent="0.15"/>
    <row r="517" ht="14" customHeight="1" x14ac:dyDescent="0.15"/>
    <row r="518" ht="14" customHeight="1" x14ac:dyDescent="0.15"/>
    <row r="519" ht="14" customHeight="1" x14ac:dyDescent="0.15"/>
    <row r="520" ht="14" customHeight="1" x14ac:dyDescent="0.15"/>
    <row r="521" ht="14" customHeight="1" x14ac:dyDescent="0.15"/>
    <row r="522" ht="14" customHeight="1" x14ac:dyDescent="0.15"/>
    <row r="523" ht="14" customHeight="1" x14ac:dyDescent="0.15"/>
    <row r="524" ht="14" customHeight="1" x14ac:dyDescent="0.15"/>
    <row r="525" ht="14" customHeight="1" x14ac:dyDescent="0.15"/>
    <row r="526" ht="14" customHeight="1" x14ac:dyDescent="0.15"/>
    <row r="527" ht="14" customHeight="1" x14ac:dyDescent="0.15"/>
    <row r="528" ht="14" customHeight="1" x14ac:dyDescent="0.15"/>
    <row r="529" ht="14" customHeight="1" x14ac:dyDescent="0.15"/>
    <row r="530" ht="14" customHeight="1" x14ac:dyDescent="0.15"/>
    <row r="531" ht="14" customHeight="1" x14ac:dyDescent="0.15"/>
    <row r="532" ht="14" customHeight="1" x14ac:dyDescent="0.15"/>
    <row r="533" ht="14" customHeight="1" x14ac:dyDescent="0.15"/>
    <row r="534" ht="14" customHeight="1" x14ac:dyDescent="0.15"/>
    <row r="535" ht="14" customHeight="1" x14ac:dyDescent="0.15"/>
    <row r="536" ht="14" customHeight="1" x14ac:dyDescent="0.15"/>
    <row r="537" ht="14" customHeight="1" x14ac:dyDescent="0.15"/>
    <row r="538" ht="14" customHeight="1" x14ac:dyDescent="0.15"/>
    <row r="539" ht="14" customHeight="1" x14ac:dyDescent="0.15"/>
    <row r="540" ht="14" customHeight="1" x14ac:dyDescent="0.15"/>
    <row r="541" ht="14" customHeight="1" x14ac:dyDescent="0.15"/>
    <row r="542" ht="14" customHeight="1" x14ac:dyDescent="0.15"/>
    <row r="543" ht="14" customHeight="1" x14ac:dyDescent="0.15"/>
    <row r="544" ht="14" customHeight="1" x14ac:dyDescent="0.15"/>
    <row r="545" ht="14" customHeight="1" x14ac:dyDescent="0.15"/>
    <row r="546" ht="14" customHeight="1" x14ac:dyDescent="0.15"/>
    <row r="547" ht="14" customHeight="1" x14ac:dyDescent="0.15"/>
    <row r="548" ht="14" customHeight="1" x14ac:dyDescent="0.15"/>
    <row r="549" ht="14" customHeight="1" x14ac:dyDescent="0.15"/>
    <row r="550" ht="14" customHeight="1" x14ac:dyDescent="0.15"/>
    <row r="551" ht="14" customHeight="1" x14ac:dyDescent="0.15"/>
    <row r="552" ht="14" customHeight="1" x14ac:dyDescent="0.15"/>
    <row r="553" ht="14" customHeight="1" x14ac:dyDescent="0.15"/>
    <row r="554" ht="14" customHeight="1" x14ac:dyDescent="0.15"/>
    <row r="555" ht="14" customHeight="1" x14ac:dyDescent="0.15"/>
    <row r="556" ht="14" customHeight="1" x14ac:dyDescent="0.15"/>
    <row r="557" ht="14" customHeight="1" x14ac:dyDescent="0.15"/>
    <row r="558" ht="14" customHeight="1" x14ac:dyDescent="0.15"/>
    <row r="559" ht="14" customHeight="1" x14ac:dyDescent="0.15"/>
    <row r="560" ht="14" customHeight="1" x14ac:dyDescent="0.15"/>
    <row r="561" ht="14" customHeight="1" x14ac:dyDescent="0.15"/>
    <row r="562" ht="14" customHeight="1" x14ac:dyDescent="0.15"/>
    <row r="563" ht="14" customHeight="1" x14ac:dyDescent="0.15"/>
    <row r="564" ht="14" customHeight="1" x14ac:dyDescent="0.15"/>
    <row r="565" ht="14" customHeight="1" x14ac:dyDescent="0.15"/>
    <row r="566" ht="14" customHeight="1" x14ac:dyDescent="0.15"/>
    <row r="567" ht="14" customHeight="1" x14ac:dyDescent="0.15"/>
    <row r="568" ht="14" customHeight="1" x14ac:dyDescent="0.15"/>
    <row r="569" ht="14" customHeight="1" x14ac:dyDescent="0.15"/>
    <row r="570" ht="14" customHeight="1" x14ac:dyDescent="0.15"/>
    <row r="571" ht="14" customHeight="1" x14ac:dyDescent="0.15"/>
    <row r="572" ht="14" customHeight="1" x14ac:dyDescent="0.15"/>
    <row r="573" ht="14" customHeight="1" x14ac:dyDescent="0.15"/>
    <row r="574" ht="14" customHeight="1" x14ac:dyDescent="0.15"/>
    <row r="575" ht="14" customHeight="1" x14ac:dyDescent="0.15"/>
    <row r="576" ht="14" customHeight="1" x14ac:dyDescent="0.15"/>
    <row r="577" ht="14" customHeight="1" x14ac:dyDescent="0.15"/>
    <row r="578" ht="14" customHeight="1" x14ac:dyDescent="0.15"/>
    <row r="579" ht="14" customHeight="1" x14ac:dyDescent="0.15"/>
    <row r="580" ht="14" customHeight="1" x14ac:dyDescent="0.15"/>
    <row r="581" ht="14" customHeight="1" x14ac:dyDescent="0.15"/>
    <row r="582" ht="14" customHeight="1" x14ac:dyDescent="0.15"/>
    <row r="583" ht="14" customHeight="1" x14ac:dyDescent="0.15"/>
    <row r="584" ht="14" customHeight="1" x14ac:dyDescent="0.15"/>
    <row r="585" ht="14" customHeight="1" x14ac:dyDescent="0.15"/>
    <row r="586" ht="14" customHeight="1" x14ac:dyDescent="0.15"/>
    <row r="587" ht="14" customHeight="1" x14ac:dyDescent="0.15"/>
    <row r="588" ht="14" customHeight="1" x14ac:dyDescent="0.15"/>
    <row r="589" ht="14" customHeight="1" x14ac:dyDescent="0.15"/>
    <row r="590" ht="14" customHeight="1" x14ac:dyDescent="0.15"/>
    <row r="591" ht="14" customHeight="1" x14ac:dyDescent="0.15"/>
    <row r="592" ht="14" customHeight="1" x14ac:dyDescent="0.15"/>
    <row r="593" ht="14" customHeight="1" x14ac:dyDescent="0.15"/>
    <row r="594" ht="14" customHeight="1" x14ac:dyDescent="0.15"/>
    <row r="595" ht="14" customHeight="1" x14ac:dyDescent="0.15"/>
    <row r="596" ht="14" customHeight="1" x14ac:dyDescent="0.15"/>
    <row r="597" ht="14" customHeight="1" x14ac:dyDescent="0.15"/>
    <row r="598" ht="14" customHeight="1" x14ac:dyDescent="0.15"/>
    <row r="599" ht="14" customHeight="1" x14ac:dyDescent="0.15"/>
    <row r="600" ht="14" customHeight="1" x14ac:dyDescent="0.15"/>
    <row r="601" ht="14" customHeight="1" x14ac:dyDescent="0.15"/>
    <row r="602" ht="14" customHeight="1" x14ac:dyDescent="0.15"/>
    <row r="603" ht="14" customHeight="1" x14ac:dyDescent="0.15"/>
    <row r="604" ht="14" customHeight="1" x14ac:dyDescent="0.15"/>
    <row r="605" ht="14" customHeight="1" x14ac:dyDescent="0.15"/>
    <row r="606" ht="14" customHeight="1" x14ac:dyDescent="0.15"/>
    <row r="607" ht="14" customHeight="1" x14ac:dyDescent="0.15"/>
    <row r="608" ht="14" customHeight="1" x14ac:dyDescent="0.15"/>
    <row r="609" ht="14" customHeight="1" x14ac:dyDescent="0.15"/>
    <row r="610" ht="14" customHeight="1" x14ac:dyDescent="0.15"/>
    <row r="611" ht="14" customHeight="1" x14ac:dyDescent="0.15"/>
    <row r="612" ht="14" customHeight="1" x14ac:dyDescent="0.15"/>
    <row r="613" ht="14" customHeight="1" x14ac:dyDescent="0.15"/>
    <row r="614" ht="14" customHeight="1" x14ac:dyDescent="0.15"/>
    <row r="615" ht="14" customHeight="1" x14ac:dyDescent="0.15"/>
  </sheetData>
  <phoneticPr fontId="9" type="noConversion"/>
  <pageMargins left="0.25" right="0.25" top="0.5" bottom="0.25" header="0.3" footer="0.3"/>
  <pageSetup scale="65" firstPageNumber="0" fitToHeight="12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84"/>
  <sheetViews>
    <sheetView workbookViewId="0">
      <selection activeCell="G3" sqref="G3"/>
    </sheetView>
  </sheetViews>
  <sheetFormatPr baseColWidth="10" defaultColWidth="9.1640625" defaultRowHeight="14" x14ac:dyDescent="0.15"/>
  <cols>
    <col min="1" max="1" width="11.33203125" style="4" bestFit="1" customWidth="1"/>
    <col min="2" max="7" width="10.6640625" style="14" customWidth="1"/>
    <col min="8" max="8" width="9.1640625" style="14"/>
    <col min="9" max="9" width="9.83203125" style="14" bestFit="1" customWidth="1"/>
    <col min="10" max="12" width="9.1640625" style="14"/>
    <col min="13" max="16384" width="9.1640625" style="4"/>
  </cols>
  <sheetData>
    <row r="1" spans="1:12" x14ac:dyDescent="0.15">
      <c r="A1" s="4" t="s">
        <v>33</v>
      </c>
      <c r="B1" s="13"/>
    </row>
    <row r="2" spans="1:12" s="5" customFormat="1" x14ac:dyDescent="0.15">
      <c r="A2" s="31"/>
      <c r="B2" s="32" t="s">
        <v>34</v>
      </c>
      <c r="C2" s="33" t="s">
        <v>35</v>
      </c>
      <c r="D2" s="32" t="s">
        <v>36</v>
      </c>
      <c r="E2" s="32" t="s">
        <v>37</v>
      </c>
      <c r="F2" s="32" t="s">
        <v>38</v>
      </c>
      <c r="G2" s="32" t="s">
        <v>0</v>
      </c>
      <c r="H2" s="32" t="s">
        <v>34</v>
      </c>
      <c r="I2" s="33" t="s">
        <v>35</v>
      </c>
      <c r="J2" s="32" t="s">
        <v>36</v>
      </c>
      <c r="K2" s="32" t="s">
        <v>37</v>
      </c>
      <c r="L2" s="32" t="s">
        <v>38</v>
      </c>
    </row>
    <row r="3" spans="1:12" s="5" customFormat="1" x14ac:dyDescent="0.15">
      <c r="A3" s="38">
        <v>44651</v>
      </c>
      <c r="B3" s="35">
        <v>0</v>
      </c>
      <c r="C3" s="39">
        <v>19200</v>
      </c>
      <c r="D3" s="39">
        <v>7030.52</v>
      </c>
      <c r="E3" s="39">
        <v>1490</v>
      </c>
      <c r="F3" s="39">
        <v>16841.89</v>
      </c>
      <c r="G3" s="36">
        <f t="shared" ref="G3:G4" si="0">SUM(B3:F3)</f>
        <v>44562.41</v>
      </c>
      <c r="H3" s="37">
        <f t="shared" ref="H3:H4" si="1">B3/G3</f>
        <v>0</v>
      </c>
      <c r="I3" s="37">
        <f t="shared" ref="I3:I4" si="2">C3/G3</f>
        <v>0.43085641014478343</v>
      </c>
      <c r="J3" s="37">
        <f t="shared" ref="J3:J4" si="3">D3/G3</f>
        <v>0.15776794836724495</v>
      </c>
      <c r="K3" s="37">
        <f t="shared" ref="K3:K4" si="4">E3/G3</f>
        <v>3.3436252662277462E-2</v>
      </c>
      <c r="L3" s="37">
        <f t="shared" ref="L3:L4" si="5">F3/G3</f>
        <v>0.37793938882569406</v>
      </c>
    </row>
    <row r="4" spans="1:12" s="5" customFormat="1" x14ac:dyDescent="0.15">
      <c r="A4" s="38">
        <v>44620</v>
      </c>
      <c r="B4" s="35">
        <v>4387.25</v>
      </c>
      <c r="C4" s="39">
        <v>17992.830000000002</v>
      </c>
      <c r="D4" s="39">
        <v>38715</v>
      </c>
      <c r="E4" s="39">
        <v>27152.43</v>
      </c>
      <c r="F4" s="39">
        <v>-20.79</v>
      </c>
      <c r="G4" s="36">
        <f t="shared" si="0"/>
        <v>88226.720000000016</v>
      </c>
      <c r="H4" s="37">
        <f t="shared" si="1"/>
        <v>4.9726998804897192E-2</v>
      </c>
      <c r="I4" s="37">
        <f t="shared" si="2"/>
        <v>0.20393855738941671</v>
      </c>
      <c r="J4" s="37">
        <f t="shared" si="3"/>
        <v>0.43881264088702371</v>
      </c>
      <c r="K4" s="37">
        <f t="shared" si="4"/>
        <v>0.30775744581686815</v>
      </c>
      <c r="L4" s="37">
        <f t="shared" si="5"/>
        <v>-2.3564289820589493E-4</v>
      </c>
    </row>
    <row r="5" spans="1:12" s="5" customFormat="1" x14ac:dyDescent="0.15">
      <c r="A5" s="38">
        <v>44592</v>
      </c>
      <c r="B5" s="35">
        <v>3000</v>
      </c>
      <c r="C5" s="39">
        <v>57756.59</v>
      </c>
      <c r="D5" s="39">
        <v>1982.23</v>
      </c>
      <c r="E5" s="39">
        <v>26245</v>
      </c>
      <c r="F5" s="39">
        <v>-1142.3699999999999</v>
      </c>
      <c r="G5" s="36">
        <f t="shared" ref="G5:G6" si="6">SUM(B5:F5)</f>
        <v>87841.450000000012</v>
      </c>
      <c r="H5" s="37">
        <f t="shared" ref="H5:H6" si="7">B5/G5</f>
        <v>3.4152441700358992E-2</v>
      </c>
      <c r="I5" s="37">
        <f t="shared" ref="I5:I6" si="8">C5/G5</f>
        <v>0.65750952426217901</v>
      </c>
      <c r="J5" s="37">
        <f t="shared" ref="J5:J6" si="9">D5/G5</f>
        <v>2.2565998170567536E-2</v>
      </c>
      <c r="K5" s="37">
        <f t="shared" ref="K5:K6" si="10">E5/G5</f>
        <v>0.29877694414197392</v>
      </c>
      <c r="L5" s="37">
        <f t="shared" ref="L5:L6" si="11">F5/G5</f>
        <v>-1.3004908275079701E-2</v>
      </c>
    </row>
    <row r="6" spans="1:12" s="5" customFormat="1" x14ac:dyDescent="0.15">
      <c r="A6" s="38">
        <v>44561</v>
      </c>
      <c r="B6" s="35">
        <v>1038.46</v>
      </c>
      <c r="C6" s="39">
        <v>42601.04</v>
      </c>
      <c r="D6" s="39">
        <v>80</v>
      </c>
      <c r="E6" s="39">
        <v>314.52</v>
      </c>
      <c r="F6" s="39">
        <v>8230.99</v>
      </c>
      <c r="G6" s="36">
        <f t="shared" si="6"/>
        <v>52265.009999999995</v>
      </c>
      <c r="H6" s="37">
        <f t="shared" si="7"/>
        <v>1.9869124678250326E-2</v>
      </c>
      <c r="I6" s="37">
        <f t="shared" si="8"/>
        <v>0.81509675402338977</v>
      </c>
      <c r="J6" s="37">
        <f t="shared" si="9"/>
        <v>1.5306607613774495E-3</v>
      </c>
      <c r="K6" s="37">
        <f t="shared" si="10"/>
        <v>6.0177927833554423E-3</v>
      </c>
      <c r="L6" s="37">
        <f t="shared" si="11"/>
        <v>0.15748566775362716</v>
      </c>
    </row>
    <row r="7" spans="1:12" s="5" customFormat="1" x14ac:dyDescent="0.15">
      <c r="A7" s="38">
        <v>44530</v>
      </c>
      <c r="B7" s="35"/>
      <c r="C7" s="39">
        <v>9055</v>
      </c>
      <c r="D7" s="39">
        <v>7477.91</v>
      </c>
      <c r="E7" s="39">
        <v>46130.68</v>
      </c>
      <c r="F7" s="39">
        <v>-504</v>
      </c>
      <c r="G7" s="36">
        <f t="shared" ref="G7:G8" si="12">SUM(B7:F7)</f>
        <v>62159.59</v>
      </c>
      <c r="H7" s="37">
        <f t="shared" ref="H7:H8" si="13">B7/G7</f>
        <v>0</v>
      </c>
      <c r="I7" s="37">
        <f t="shared" ref="I7:I8" si="14">C7/G7</f>
        <v>0.1456734190170817</v>
      </c>
      <c r="J7" s="37">
        <f t="shared" ref="J7:J8" si="15">D7/G7</f>
        <v>0.12030179092236613</v>
      </c>
      <c r="K7" s="37">
        <f t="shared" ref="K7:K8" si="16">E7/G7</f>
        <v>0.74213295164913418</v>
      </c>
      <c r="L7" s="37">
        <f t="shared" ref="L7:L8" si="17">F7/G7</f>
        <v>-8.1081615885819063E-3</v>
      </c>
    </row>
    <row r="8" spans="1:12" s="5" customFormat="1" x14ac:dyDescent="0.15">
      <c r="A8" s="38">
        <v>44500</v>
      </c>
      <c r="B8" s="35"/>
      <c r="C8" s="39">
        <v>33477.339999999997</v>
      </c>
      <c r="D8" s="39">
        <v>47175.08</v>
      </c>
      <c r="E8" s="39">
        <v>-1000</v>
      </c>
      <c r="F8" s="39">
        <v>11240.9</v>
      </c>
      <c r="G8" s="36">
        <f t="shared" si="12"/>
        <v>90893.319999999992</v>
      </c>
      <c r="H8" s="37">
        <f t="shared" si="13"/>
        <v>0</v>
      </c>
      <c r="I8" s="37">
        <f t="shared" si="14"/>
        <v>0.36831463522291846</v>
      </c>
      <c r="J8" s="37">
        <f t="shared" si="15"/>
        <v>0.5190159188816077</v>
      </c>
      <c r="K8" s="37">
        <f t="shared" si="16"/>
        <v>-1.1001908611105856E-2</v>
      </c>
      <c r="L8" s="37">
        <f t="shared" si="17"/>
        <v>0.1236713545065798</v>
      </c>
    </row>
    <row r="9" spans="1:12" s="5" customFormat="1" x14ac:dyDescent="0.15">
      <c r="A9" s="38">
        <v>44469</v>
      </c>
      <c r="B9" s="35"/>
      <c r="C9" s="39">
        <v>52238.61</v>
      </c>
      <c r="D9" s="39">
        <v>6820</v>
      </c>
      <c r="E9" s="39">
        <v>242.64</v>
      </c>
      <c r="F9" s="39">
        <v>5214.51</v>
      </c>
      <c r="G9" s="36">
        <f t="shared" ref="G9:G10" si="18">SUM(B9:F9)</f>
        <v>64515.76</v>
      </c>
      <c r="H9" s="37">
        <f t="shared" ref="H9:H10" si="19">B9/G9</f>
        <v>0</v>
      </c>
      <c r="I9" s="37">
        <f t="shared" ref="I9:I10" si="20">C9/G9</f>
        <v>0.80970308650165479</v>
      </c>
      <c r="J9" s="37">
        <f t="shared" ref="J9:J10" si="21">D9/G9</f>
        <v>0.10571060466465868</v>
      </c>
      <c r="K9" s="37">
        <f t="shared" ref="K9:K10" si="22">E9/G9</f>
        <v>3.7609415125854518E-3</v>
      </c>
      <c r="L9" s="37">
        <f t="shared" ref="L9:L10" si="23">F9/G9</f>
        <v>8.0825367321101071E-2</v>
      </c>
    </row>
    <row r="10" spans="1:12" s="5" customFormat="1" x14ac:dyDescent="0.15">
      <c r="A10" s="38">
        <v>44439</v>
      </c>
      <c r="B10" s="35"/>
      <c r="C10" s="39">
        <v>14733.46</v>
      </c>
      <c r="D10" s="39">
        <v>242.64</v>
      </c>
      <c r="E10" s="39">
        <v>4845</v>
      </c>
      <c r="F10" s="39">
        <v>4358.1099999999997</v>
      </c>
      <c r="G10" s="36">
        <f t="shared" si="18"/>
        <v>24179.21</v>
      </c>
      <c r="H10" s="37">
        <f t="shared" si="19"/>
        <v>0</v>
      </c>
      <c r="I10" s="37">
        <f t="shared" si="20"/>
        <v>0.60934414317093066</v>
      </c>
      <c r="J10" s="37">
        <f t="shared" si="21"/>
        <v>1.0035067316095108E-2</v>
      </c>
      <c r="K10" s="37">
        <f t="shared" si="22"/>
        <v>0.20037875513716122</v>
      </c>
      <c r="L10" s="37">
        <f t="shared" si="23"/>
        <v>0.18024203437581293</v>
      </c>
    </row>
    <row r="11" spans="1:12" s="5" customFormat="1" x14ac:dyDescent="0.15">
      <c r="A11" s="38">
        <v>44408</v>
      </c>
      <c r="B11" s="35"/>
      <c r="C11" s="39">
        <v>6706.1</v>
      </c>
      <c r="D11" s="39">
        <v>6738.7</v>
      </c>
      <c r="E11" s="39">
        <v>390</v>
      </c>
      <c r="F11" s="39">
        <v>2688.54</v>
      </c>
      <c r="G11" s="36">
        <f t="shared" ref="G11" si="24">SUM(B11:F11)</f>
        <v>16523.34</v>
      </c>
      <c r="H11" s="37">
        <f t="shared" ref="H11:H12" si="25">B11/G11</f>
        <v>0</v>
      </c>
      <c r="I11" s="37">
        <f t="shared" ref="I11:I12" si="26">C11/G11</f>
        <v>0.40585620098599923</v>
      </c>
      <c r="J11" s="37">
        <f t="shared" ref="J11:J12" si="27">D11/G11</f>
        <v>0.40782916771064442</v>
      </c>
      <c r="K11" s="37">
        <f t="shared" ref="K11:K12" si="28">E11/G11</f>
        <v>2.3602976153731629E-2</v>
      </c>
      <c r="L11" s="37">
        <f t="shared" ref="L11:L12" si="29">F11/G11</f>
        <v>0.16271165514962471</v>
      </c>
    </row>
    <row r="12" spans="1:12" s="5" customFormat="1" x14ac:dyDescent="0.15">
      <c r="A12" s="38">
        <v>44377</v>
      </c>
      <c r="B12" s="35"/>
      <c r="C12" s="39">
        <v>13519.45</v>
      </c>
      <c r="D12" s="39">
        <v>11300</v>
      </c>
      <c r="E12" s="39">
        <v>2990</v>
      </c>
      <c r="F12" s="39">
        <v>-437.26</v>
      </c>
      <c r="G12" s="36">
        <f t="shared" ref="G12" si="30">SUM(B12:F12)</f>
        <v>27372.190000000002</v>
      </c>
      <c r="H12" s="37">
        <f t="shared" si="25"/>
        <v>0</v>
      </c>
      <c r="I12" s="37">
        <f t="shared" si="26"/>
        <v>0.49391188648040218</v>
      </c>
      <c r="J12" s="37">
        <f t="shared" si="27"/>
        <v>0.41282776423808248</v>
      </c>
      <c r="K12" s="37">
        <f t="shared" si="28"/>
        <v>0.10923495708600589</v>
      </c>
      <c r="L12" s="37">
        <f t="shared" si="29"/>
        <v>-1.5974607804490615E-2</v>
      </c>
    </row>
    <row r="13" spans="1:12" s="5" customFormat="1" x14ac:dyDescent="0.15">
      <c r="A13" s="38">
        <v>44347</v>
      </c>
      <c r="B13" s="35"/>
      <c r="C13" s="39">
        <v>24590</v>
      </c>
      <c r="D13" s="39">
        <v>2290</v>
      </c>
      <c r="E13" s="39">
        <v>-3700</v>
      </c>
      <c r="F13" s="39">
        <v>3376.34</v>
      </c>
      <c r="G13" s="36">
        <f t="shared" ref="G13" si="31">SUM(B13:F13)</f>
        <v>26556.34</v>
      </c>
      <c r="H13" s="37">
        <f t="shared" ref="H13" si="32">B13/G13</f>
        <v>0</v>
      </c>
      <c r="I13" s="37">
        <f t="shared" ref="I13" si="33">C13/G13</f>
        <v>0.92595591109317021</v>
      </c>
      <c r="J13" s="37">
        <f t="shared" ref="J13" si="34">D13/G13</f>
        <v>8.623176235881902E-2</v>
      </c>
      <c r="K13" s="37">
        <f t="shared" ref="K13" si="35">E13/G13</f>
        <v>-0.13932642826534078</v>
      </c>
      <c r="L13" s="37">
        <f t="shared" ref="L13" si="36">F13/G13</f>
        <v>0.12713875481335155</v>
      </c>
    </row>
    <row r="14" spans="1:12" s="5" customFormat="1" x14ac:dyDescent="0.15">
      <c r="A14" s="38">
        <v>44316</v>
      </c>
      <c r="B14" s="35"/>
      <c r="C14" s="39">
        <v>3430</v>
      </c>
      <c r="D14" s="39">
        <v>24090.32</v>
      </c>
      <c r="E14" s="39">
        <v>6835.84</v>
      </c>
      <c r="F14" s="39">
        <v>2227.29</v>
      </c>
      <c r="G14" s="36">
        <f t="shared" ref="G14" si="37">SUM(B14:F14)</f>
        <v>36583.450000000004</v>
      </c>
      <c r="H14" s="37">
        <f t="shared" ref="H14" si="38">B14/G14</f>
        <v>0</v>
      </c>
      <c r="I14" s="37">
        <f t="shared" ref="I14" si="39">C14/G14</f>
        <v>9.3758243139999087E-2</v>
      </c>
      <c r="J14" s="37">
        <f t="shared" ref="J14" si="40">D14/G14</f>
        <v>0.65850323028582591</v>
      </c>
      <c r="K14" s="37">
        <f t="shared" ref="K14" si="41">E14/G14</f>
        <v>0.18685607836330362</v>
      </c>
      <c r="L14" s="37">
        <f t="shared" ref="L14" si="42">F14/G14</f>
        <v>6.0882448210871298E-2</v>
      </c>
    </row>
    <row r="15" spans="1:12" s="5" customFormat="1" x14ac:dyDescent="0.15">
      <c r="A15" s="38">
        <v>44286</v>
      </c>
      <c r="B15" s="35">
        <v>-3975</v>
      </c>
      <c r="C15" s="39">
        <v>26330.37</v>
      </c>
      <c r="D15" s="39">
        <v>36801.040000000001</v>
      </c>
      <c r="E15" s="39">
        <v>2290</v>
      </c>
      <c r="F15" s="39">
        <v>3153.65</v>
      </c>
      <c r="G15" s="36">
        <f t="shared" ref="G15:G16" si="43">SUM(B15:F15)</f>
        <v>64600.060000000005</v>
      </c>
      <c r="H15" s="37">
        <f t="shared" ref="H15:H16" si="44">B15/G15</f>
        <v>-6.1532450589055175E-2</v>
      </c>
      <c r="I15" s="37">
        <f t="shared" ref="I15:I16" si="45">C15/G15</f>
        <v>0.40759048830604799</v>
      </c>
      <c r="J15" s="37">
        <f t="shared" ref="J15:J16" si="46">D15/G15</f>
        <v>0.56967501268574672</v>
      </c>
      <c r="K15" s="37">
        <f t="shared" ref="K15:K16" si="47">E15/G15</f>
        <v>3.5448883484009146E-2</v>
      </c>
      <c r="L15" s="37">
        <f t="shared" ref="L15:L16" si="48">F15/G15</f>
        <v>4.8818066113251284E-2</v>
      </c>
    </row>
    <row r="16" spans="1:12" s="5" customFormat="1" x14ac:dyDescent="0.15">
      <c r="A16" s="38">
        <v>44255</v>
      </c>
      <c r="B16" s="35"/>
      <c r="C16" s="39">
        <v>55890.29</v>
      </c>
      <c r="D16" s="39">
        <v>3945</v>
      </c>
      <c r="E16" s="39">
        <v>1081.03</v>
      </c>
      <c r="F16" s="39">
        <v>2989.77</v>
      </c>
      <c r="G16" s="36">
        <f t="shared" si="43"/>
        <v>63906.09</v>
      </c>
      <c r="H16" s="37">
        <f t="shared" si="44"/>
        <v>0</v>
      </c>
      <c r="I16" s="37">
        <f t="shared" si="45"/>
        <v>0.87456907471572742</v>
      </c>
      <c r="J16" s="37">
        <f t="shared" si="46"/>
        <v>6.1731205899156094E-2</v>
      </c>
      <c r="K16" s="37">
        <f t="shared" si="47"/>
        <v>1.6915915212462537E-2</v>
      </c>
      <c r="L16" s="37">
        <f t="shared" si="48"/>
        <v>4.6783804172653973E-2</v>
      </c>
    </row>
    <row r="17" spans="1:12" s="5" customFormat="1" x14ac:dyDescent="0.15">
      <c r="A17" s="38">
        <v>44227</v>
      </c>
      <c r="B17" s="35"/>
      <c r="C17" s="39">
        <v>28235</v>
      </c>
      <c r="D17" s="39">
        <v>274.83</v>
      </c>
      <c r="E17" s="39">
        <v>11397.85</v>
      </c>
      <c r="F17" s="39">
        <v>7193.82</v>
      </c>
      <c r="G17" s="36">
        <f t="shared" ref="G17" si="49">SUM(B17:F17)</f>
        <v>47101.5</v>
      </c>
      <c r="H17" s="37">
        <f t="shared" ref="H17" si="50">B17/G17</f>
        <v>0</v>
      </c>
      <c r="I17" s="37">
        <f t="shared" ref="I17" si="51">C17/G17</f>
        <v>0.59945012366909756</v>
      </c>
      <c r="J17" s="37">
        <f t="shared" ref="J17" si="52">D17/G17</f>
        <v>5.8348460240119741E-3</v>
      </c>
      <c r="K17" s="37">
        <f t="shared" ref="K17" si="53">E17/G17</f>
        <v>0.24198486247784043</v>
      </c>
      <c r="L17" s="37">
        <f t="shared" ref="L17" si="54">F17/G17</f>
        <v>0.15273016782905002</v>
      </c>
    </row>
    <row r="18" spans="1:12" s="5" customFormat="1" x14ac:dyDescent="0.15">
      <c r="A18" s="38">
        <v>44196</v>
      </c>
      <c r="B18" s="35"/>
      <c r="C18" s="39">
        <v>36337.17</v>
      </c>
      <c r="D18" s="39">
        <v>1752.1</v>
      </c>
      <c r="E18" s="39">
        <v>1748.46</v>
      </c>
      <c r="F18" s="39">
        <v>15689.19</v>
      </c>
      <c r="G18" s="36">
        <f t="shared" ref="G18" si="55">SUM(B18:F18)</f>
        <v>55526.92</v>
      </c>
      <c r="H18" s="37">
        <f t="shared" ref="H18" si="56">B18/G18</f>
        <v>0</v>
      </c>
      <c r="I18" s="37">
        <f t="shared" ref="I18" si="57">C18/G18</f>
        <v>0.65440636721791878</v>
      </c>
      <c r="J18" s="37">
        <f t="shared" ref="J18" si="58">D18/G18</f>
        <v>3.1554064226865096E-2</v>
      </c>
      <c r="K18" s="37">
        <f t="shared" ref="K18" si="59">E18/G18</f>
        <v>3.1488510437820069E-2</v>
      </c>
      <c r="L18" s="37">
        <f t="shared" ref="L18" si="60">F18/G18</f>
        <v>0.28255105811739606</v>
      </c>
    </row>
    <row r="19" spans="1:12" s="5" customFormat="1" x14ac:dyDescent="0.15">
      <c r="A19" s="38">
        <v>44165</v>
      </c>
      <c r="B19" s="35"/>
      <c r="C19" s="39">
        <v>18936.599999999999</v>
      </c>
      <c r="D19" s="39">
        <v>16644.240000000002</v>
      </c>
      <c r="E19" s="39">
        <v>6105</v>
      </c>
      <c r="F19" s="39">
        <v>678.82</v>
      </c>
      <c r="G19" s="36">
        <f t="shared" ref="G19" si="61">SUM(B19:F19)</f>
        <v>42364.659999999996</v>
      </c>
      <c r="H19" s="37">
        <f t="shared" ref="H19" si="62">B19/G19</f>
        <v>0</v>
      </c>
      <c r="I19" s="37">
        <f t="shared" ref="I19" si="63">C19/G19</f>
        <v>0.44699048688222687</v>
      </c>
      <c r="J19" s="37">
        <f t="shared" ref="J19" si="64">D19/G19</f>
        <v>0.392880292205815</v>
      </c>
      <c r="K19" s="37">
        <f t="shared" ref="K19" si="65">E19/G19</f>
        <v>0.14410596001478593</v>
      </c>
      <c r="L19" s="37">
        <f t="shared" ref="L19" si="66">F19/G19</f>
        <v>1.6023260897172317E-2</v>
      </c>
    </row>
    <row r="20" spans="1:12" s="5" customFormat="1" x14ac:dyDescent="0.15">
      <c r="A20" s="38">
        <v>44135</v>
      </c>
      <c r="B20" s="35"/>
      <c r="C20" s="39">
        <v>48243.61</v>
      </c>
      <c r="D20" s="39">
        <v>46165</v>
      </c>
      <c r="E20" s="39">
        <v>0</v>
      </c>
      <c r="F20" s="39">
        <v>7362.87</v>
      </c>
      <c r="G20" s="36">
        <f t="shared" ref="G20" si="67">SUM(B20:F20)</f>
        <v>101771.48</v>
      </c>
      <c r="H20" s="37">
        <f t="shared" ref="H20" si="68">B20/G20</f>
        <v>0</v>
      </c>
      <c r="I20" s="37">
        <f t="shared" ref="I20" si="69">C20/G20</f>
        <v>0.4740386009911618</v>
      </c>
      <c r="J20" s="37">
        <f t="shared" ref="J20" si="70">D20/G20</f>
        <v>0.45361431316514217</v>
      </c>
      <c r="K20" s="37">
        <f t="shared" ref="K20" si="71">E20/G20</f>
        <v>0</v>
      </c>
      <c r="L20" s="37">
        <f t="shared" ref="L20" si="72">F20/G20</f>
        <v>7.2347085843696091E-2</v>
      </c>
    </row>
    <row r="21" spans="1:12" s="5" customFormat="1" x14ac:dyDescent="0.15">
      <c r="A21" s="38">
        <v>44104</v>
      </c>
      <c r="B21" s="35"/>
      <c r="C21" s="39">
        <v>55478.48</v>
      </c>
      <c r="D21" s="39">
        <v>8710.7800000000007</v>
      </c>
      <c r="E21" s="39">
        <v>0</v>
      </c>
      <c r="F21" s="39">
        <v>9060.4599999999991</v>
      </c>
      <c r="G21" s="36">
        <f t="shared" ref="G21:G26" si="73">SUM(B21:F21)</f>
        <v>73249.72</v>
      </c>
      <c r="H21" s="37">
        <f t="shared" ref="H21:H26" si="74">B21/G21</f>
        <v>0</v>
      </c>
      <c r="I21" s="37">
        <f t="shared" ref="I21:I26" si="75">C21/G21</f>
        <v>0.75738828762758414</v>
      </c>
      <c r="J21" s="37">
        <f t="shared" ref="J21:J26" si="76">D21/G21</f>
        <v>0.11891895286425669</v>
      </c>
      <c r="K21" s="37">
        <f t="shared" ref="K21:K26" si="77">E21/G21</f>
        <v>0</v>
      </c>
      <c r="L21" s="37">
        <f t="shared" ref="L21:L26" si="78">F21/G21</f>
        <v>0.12369275950815919</v>
      </c>
    </row>
    <row r="22" spans="1:12" s="5" customFormat="1" x14ac:dyDescent="0.15">
      <c r="A22" s="38">
        <v>44074</v>
      </c>
      <c r="B22" s="35"/>
      <c r="C22" s="39">
        <v>43297.32</v>
      </c>
      <c r="D22" s="39">
        <v>29.95</v>
      </c>
      <c r="E22" s="39">
        <v>9380</v>
      </c>
      <c r="F22" s="39">
        <v>4855.47</v>
      </c>
      <c r="G22" s="36">
        <f t="shared" si="73"/>
        <v>57562.74</v>
      </c>
      <c r="H22" s="37">
        <f t="shared" si="74"/>
        <v>0</v>
      </c>
      <c r="I22" s="37">
        <f t="shared" si="75"/>
        <v>0.75217614727860416</v>
      </c>
      <c r="J22" s="37">
        <f t="shared" si="76"/>
        <v>5.2030184803572588E-4</v>
      </c>
      <c r="K22" s="37">
        <f t="shared" si="77"/>
        <v>0.16295263220618061</v>
      </c>
      <c r="L22" s="37">
        <f t="shared" si="78"/>
        <v>8.4350918667179503E-2</v>
      </c>
    </row>
    <row r="23" spans="1:12" s="5" customFormat="1" x14ac:dyDescent="0.15">
      <c r="A23" s="38">
        <v>44043</v>
      </c>
      <c r="B23" s="35"/>
      <c r="C23" s="39">
        <v>11129.8</v>
      </c>
      <c r="D23" s="39">
        <v>2670</v>
      </c>
      <c r="E23" s="39">
        <v>2195.04</v>
      </c>
      <c r="F23" s="39">
        <v>3855.46</v>
      </c>
      <c r="G23" s="36">
        <f t="shared" si="73"/>
        <v>19850.3</v>
      </c>
      <c r="H23" s="37">
        <f t="shared" si="74"/>
        <v>0</v>
      </c>
      <c r="I23" s="37">
        <f t="shared" si="75"/>
        <v>0.56068674025077703</v>
      </c>
      <c r="J23" s="37">
        <f t="shared" si="76"/>
        <v>0.13450678327279689</v>
      </c>
      <c r="K23" s="37">
        <f t="shared" si="77"/>
        <v>0.11057968897195508</v>
      </c>
      <c r="L23" s="37">
        <f t="shared" si="78"/>
        <v>0.19422678750447098</v>
      </c>
    </row>
    <row r="24" spans="1:12" s="5" customFormat="1" x14ac:dyDescent="0.15">
      <c r="A24" s="38">
        <v>44012</v>
      </c>
      <c r="B24" s="35"/>
      <c r="C24" s="39">
        <v>5865</v>
      </c>
      <c r="D24" s="39">
        <v>14445.36</v>
      </c>
      <c r="E24" s="39">
        <v>2466.67</v>
      </c>
      <c r="F24" s="39">
        <v>7554.26</v>
      </c>
      <c r="G24" s="36">
        <f t="shared" si="73"/>
        <v>30331.29</v>
      </c>
      <c r="H24" s="37">
        <f t="shared" si="74"/>
        <v>0</v>
      </c>
      <c r="I24" s="37">
        <f t="shared" si="75"/>
        <v>0.19336467390605541</v>
      </c>
      <c r="J24" s="37">
        <f t="shared" si="76"/>
        <v>0.47625274098134301</v>
      </c>
      <c r="K24" s="37">
        <f t="shared" si="77"/>
        <v>8.1324269426061344E-2</v>
      </c>
      <c r="L24" s="37">
        <f t="shared" si="78"/>
        <v>0.24905831568654022</v>
      </c>
    </row>
    <row r="25" spans="1:12" s="5" customFormat="1" x14ac:dyDescent="0.15">
      <c r="A25" s="38">
        <v>43982</v>
      </c>
      <c r="B25" s="35"/>
      <c r="C25" s="39">
        <v>33401.82</v>
      </c>
      <c r="D25" s="39">
        <v>8474.7099999999991</v>
      </c>
      <c r="E25" s="39">
        <v>0</v>
      </c>
      <c r="F25" s="39">
        <v>8694.26</v>
      </c>
      <c r="G25" s="36">
        <f t="shared" si="73"/>
        <v>50570.79</v>
      </c>
      <c r="H25" s="37">
        <f t="shared" si="74"/>
        <v>0</v>
      </c>
      <c r="I25" s="37">
        <f t="shared" si="75"/>
        <v>0.66049630626691813</v>
      </c>
      <c r="J25" s="37">
        <f t="shared" si="76"/>
        <v>0.16758112736621278</v>
      </c>
      <c r="K25" s="37">
        <f t="shared" si="77"/>
        <v>0</v>
      </c>
      <c r="L25" s="37">
        <f t="shared" si="78"/>
        <v>0.17192256636686909</v>
      </c>
    </row>
    <row r="26" spans="1:12" s="5" customFormat="1" x14ac:dyDescent="0.15">
      <c r="A26" s="38">
        <v>43951</v>
      </c>
      <c r="B26" s="35">
        <v>-1049.99</v>
      </c>
      <c r="C26" s="39">
        <v>12919.72</v>
      </c>
      <c r="D26" s="39">
        <v>10687.52</v>
      </c>
      <c r="E26" s="39">
        <v>29.95</v>
      </c>
      <c r="F26" s="39">
        <v>14224.33</v>
      </c>
      <c r="G26" s="36">
        <f t="shared" si="73"/>
        <v>36811.53</v>
      </c>
      <c r="H26" s="37">
        <f t="shared" si="74"/>
        <v>-2.852340014120576E-2</v>
      </c>
      <c r="I26" s="37">
        <f t="shared" si="75"/>
        <v>0.35096938377731107</v>
      </c>
      <c r="J26" s="37">
        <f t="shared" si="76"/>
        <v>0.29033077408083829</v>
      </c>
      <c r="K26" s="37">
        <f t="shared" si="77"/>
        <v>8.1360378120659484E-4</v>
      </c>
      <c r="L26" s="37">
        <f t="shared" si="78"/>
        <v>0.38640963850184984</v>
      </c>
    </row>
    <row r="27" spans="1:12" s="5" customFormat="1" x14ac:dyDescent="0.15">
      <c r="A27" s="38">
        <v>43921</v>
      </c>
      <c r="B27" s="35">
        <v>0</v>
      </c>
      <c r="C27" s="39">
        <v>26687.52</v>
      </c>
      <c r="D27" s="39">
        <v>1819.95</v>
      </c>
      <c r="E27" s="39">
        <v>10290</v>
      </c>
      <c r="F27" s="39">
        <v>22591.87</v>
      </c>
      <c r="G27" s="36">
        <f t="shared" ref="G27:G32" si="79">SUM(B27:F27)</f>
        <v>61389.34</v>
      </c>
      <c r="H27" s="37">
        <f t="shared" ref="H27:H32" si="80">B27/G27</f>
        <v>0</v>
      </c>
      <c r="I27" s="37">
        <f t="shared" ref="I27:I32" si="81">C27/G27</f>
        <v>0.43472563803422554</v>
      </c>
      <c r="J27" s="37">
        <f t="shared" ref="J27:J32" si="82">D27/G27</f>
        <v>2.9646026492547405E-2</v>
      </c>
      <c r="K27" s="37">
        <f t="shared" ref="K27:K32" si="83">E27/G27</f>
        <v>0.16761867777044029</v>
      </c>
      <c r="L27" s="37">
        <f t="shared" ref="L27:L32" si="84">F27/G27</f>
        <v>0.36800965770278682</v>
      </c>
    </row>
    <row r="28" spans="1:12" s="5" customFormat="1" x14ac:dyDescent="0.15">
      <c r="A28" s="38">
        <v>43890</v>
      </c>
      <c r="B28" s="35">
        <v>0</v>
      </c>
      <c r="C28" s="39">
        <v>10964.9</v>
      </c>
      <c r="D28" s="39">
        <v>12235.6</v>
      </c>
      <c r="E28" s="39">
        <v>41340.71</v>
      </c>
      <c r="F28" s="39">
        <v>13455.84</v>
      </c>
      <c r="G28" s="36">
        <f t="shared" si="79"/>
        <v>77997.05</v>
      </c>
      <c r="H28" s="37">
        <f t="shared" si="80"/>
        <v>0</v>
      </c>
      <c r="I28" s="37">
        <f t="shared" si="81"/>
        <v>0.14058095786956043</v>
      </c>
      <c r="J28" s="37">
        <f t="shared" si="82"/>
        <v>0.15687259966883363</v>
      </c>
      <c r="K28" s="37">
        <f t="shared" si="83"/>
        <v>0.53002914853831007</v>
      </c>
      <c r="L28" s="37">
        <f t="shared" si="84"/>
        <v>0.17251729392329582</v>
      </c>
    </row>
    <row r="29" spans="1:12" s="5" customFormat="1" x14ac:dyDescent="0.15">
      <c r="A29" s="38">
        <v>43861</v>
      </c>
      <c r="B29" s="35">
        <v>3450.1</v>
      </c>
      <c r="C29" s="39">
        <v>12415.6</v>
      </c>
      <c r="D29" s="39">
        <v>15122.71</v>
      </c>
      <c r="E29" s="39">
        <v>33245.24</v>
      </c>
      <c r="F29" s="39">
        <v>15090.6</v>
      </c>
      <c r="G29" s="36">
        <f t="shared" si="79"/>
        <v>79324.25</v>
      </c>
      <c r="H29" s="37">
        <f t="shared" si="80"/>
        <v>4.3493635300680435E-2</v>
      </c>
      <c r="I29" s="37">
        <f t="shared" si="81"/>
        <v>0.15651708021191502</v>
      </c>
      <c r="J29" s="37">
        <f t="shared" si="82"/>
        <v>0.19064422292048144</v>
      </c>
      <c r="K29" s="37">
        <f t="shared" si="83"/>
        <v>0.4191056328928417</v>
      </c>
      <c r="L29" s="37">
        <f t="shared" si="84"/>
        <v>0.19023942867408139</v>
      </c>
    </row>
    <row r="30" spans="1:12" s="5" customFormat="1" x14ac:dyDescent="0.15">
      <c r="A30" s="38">
        <v>43830</v>
      </c>
      <c r="B30" s="35">
        <v>0</v>
      </c>
      <c r="C30" s="39">
        <v>55771.62</v>
      </c>
      <c r="D30" s="39">
        <v>11880.24</v>
      </c>
      <c r="E30" s="39">
        <v>-254.93</v>
      </c>
      <c r="F30" s="39">
        <v>11080.53</v>
      </c>
      <c r="G30" s="36">
        <f t="shared" si="79"/>
        <v>78477.460000000006</v>
      </c>
      <c r="H30" s="37">
        <f t="shared" si="80"/>
        <v>0</v>
      </c>
      <c r="I30" s="37">
        <f t="shared" si="81"/>
        <v>0.71067055432222193</v>
      </c>
      <c r="J30" s="37">
        <f t="shared" si="82"/>
        <v>0.15138410442947567</v>
      </c>
      <c r="K30" s="37">
        <f t="shared" si="83"/>
        <v>-3.2484486628389857E-3</v>
      </c>
      <c r="L30" s="37">
        <f t="shared" si="84"/>
        <v>0.14119378991114137</v>
      </c>
    </row>
    <row r="31" spans="1:12" s="5" customFormat="1" x14ac:dyDescent="0.15">
      <c r="A31" s="38">
        <v>43799</v>
      </c>
      <c r="B31" s="35">
        <v>0</v>
      </c>
      <c r="C31" s="39">
        <v>30087.27</v>
      </c>
      <c r="D31" s="39">
        <v>25710.07</v>
      </c>
      <c r="E31" s="39">
        <v>11257.54</v>
      </c>
      <c r="F31" s="39">
        <v>1745</v>
      </c>
      <c r="G31" s="36">
        <f t="shared" si="79"/>
        <v>68799.88</v>
      </c>
      <c r="H31" s="37">
        <f t="shared" si="80"/>
        <v>0</v>
      </c>
      <c r="I31" s="37">
        <f t="shared" si="81"/>
        <v>0.43731573369023313</v>
      </c>
      <c r="J31" s="37">
        <f t="shared" si="82"/>
        <v>0.37369352969801689</v>
      </c>
      <c r="K31" s="37">
        <f t="shared" si="83"/>
        <v>0.16362732028020979</v>
      </c>
      <c r="L31" s="37">
        <f t="shared" si="84"/>
        <v>2.5363416331540111E-2</v>
      </c>
    </row>
    <row r="32" spans="1:12" s="5" customFormat="1" x14ac:dyDescent="0.15">
      <c r="A32" s="38">
        <v>43769</v>
      </c>
      <c r="B32" s="35">
        <v>0</v>
      </c>
      <c r="C32" s="39">
        <v>66725.070000000007</v>
      </c>
      <c r="D32" s="39">
        <v>28881.88</v>
      </c>
      <c r="E32" s="39">
        <v>0</v>
      </c>
      <c r="F32" s="39">
        <v>1826.49</v>
      </c>
      <c r="G32" s="36">
        <f t="shared" si="79"/>
        <v>97433.440000000017</v>
      </c>
      <c r="H32" s="37">
        <f t="shared" si="80"/>
        <v>0</v>
      </c>
      <c r="I32" s="37">
        <f t="shared" si="81"/>
        <v>0.68482720101024863</v>
      </c>
      <c r="J32" s="37">
        <f t="shared" si="82"/>
        <v>0.29642677093203312</v>
      </c>
      <c r="K32" s="37">
        <f t="shared" si="83"/>
        <v>0</v>
      </c>
      <c r="L32" s="37">
        <f t="shared" si="84"/>
        <v>1.8746028057718168E-2</v>
      </c>
    </row>
    <row r="33" spans="1:12" s="5" customFormat="1" x14ac:dyDescent="0.15">
      <c r="A33" s="38">
        <v>43738</v>
      </c>
      <c r="B33" s="35">
        <v>10859.47</v>
      </c>
      <c r="C33" s="39">
        <v>27659.65</v>
      </c>
      <c r="D33" s="39">
        <v>16305</v>
      </c>
      <c r="E33" s="39">
        <v>1172</v>
      </c>
      <c r="F33" s="39">
        <v>10046.65</v>
      </c>
      <c r="G33" s="36">
        <f t="shared" ref="G33:G40" si="85">SUM(B33:F33)</f>
        <v>66042.77</v>
      </c>
      <c r="H33" s="37">
        <f t="shared" ref="H33:H40" si="86">B33/G33</f>
        <v>0.16443086805716961</v>
      </c>
      <c r="I33" s="37">
        <f t="shared" ref="I33:I40" si="87">C33/G33</f>
        <v>0.4188142017665219</v>
      </c>
      <c r="J33" s="37">
        <f t="shared" ref="J33:J40" si="88">D33/G33</f>
        <v>0.24688546528257369</v>
      </c>
      <c r="K33" s="37">
        <f t="shared" ref="K33:K40" si="89">E33/G33</f>
        <v>1.7746075762721643E-2</v>
      </c>
      <c r="L33" s="37">
        <f t="shared" ref="L33:L40" si="90">F33/G33</f>
        <v>0.15212338913101311</v>
      </c>
    </row>
    <row r="34" spans="1:12" s="5" customFormat="1" x14ac:dyDescent="0.15">
      <c r="A34" s="38">
        <v>43708</v>
      </c>
      <c r="B34" s="35">
        <v>0</v>
      </c>
      <c r="C34" s="39">
        <v>21199</v>
      </c>
      <c r="D34" s="39">
        <v>1172</v>
      </c>
      <c r="E34" s="39">
        <v>13771.65</v>
      </c>
      <c r="F34" s="39">
        <v>9775.6</v>
      </c>
      <c r="G34" s="36">
        <f t="shared" si="85"/>
        <v>45918.25</v>
      </c>
      <c r="H34" s="37">
        <f t="shared" si="86"/>
        <v>0</v>
      </c>
      <c r="I34" s="37">
        <f t="shared" si="87"/>
        <v>0.46166829093007683</v>
      </c>
      <c r="J34" s="37">
        <f t="shared" si="88"/>
        <v>2.5523620782586444E-2</v>
      </c>
      <c r="K34" s="37">
        <f t="shared" si="89"/>
        <v>0.29991669978712165</v>
      </c>
      <c r="L34" s="37">
        <f t="shared" si="90"/>
        <v>0.21289138850021505</v>
      </c>
    </row>
    <row r="35" spans="1:12" s="5" customFormat="1" x14ac:dyDescent="0.15">
      <c r="A35" s="38">
        <v>43677</v>
      </c>
      <c r="B35" s="35">
        <v>0</v>
      </c>
      <c r="C35" s="39">
        <v>31013</v>
      </c>
      <c r="D35" s="39">
        <v>16364.9</v>
      </c>
      <c r="E35" s="39">
        <v>1164.71</v>
      </c>
      <c r="F35" s="39">
        <v>7157.34</v>
      </c>
      <c r="G35" s="36">
        <f t="shared" si="85"/>
        <v>55699.95</v>
      </c>
      <c r="H35" s="37">
        <f t="shared" si="86"/>
        <v>0</v>
      </c>
      <c r="I35" s="37">
        <f t="shared" si="87"/>
        <v>0.55678685528443028</v>
      </c>
      <c r="J35" s="37">
        <f t="shared" si="88"/>
        <v>0.29380457253552295</v>
      </c>
      <c r="K35" s="37">
        <f t="shared" si="89"/>
        <v>2.091043169697639E-2</v>
      </c>
      <c r="L35" s="37">
        <f t="shared" si="90"/>
        <v>0.12849814048307046</v>
      </c>
    </row>
    <row r="36" spans="1:12" s="5" customFormat="1" x14ac:dyDescent="0.15">
      <c r="A36" s="38">
        <v>43646</v>
      </c>
      <c r="B36" s="35">
        <v>0</v>
      </c>
      <c r="C36" s="39">
        <v>23750.29</v>
      </c>
      <c r="D36" s="39">
        <v>18340.55</v>
      </c>
      <c r="E36" s="39">
        <v>759.8</v>
      </c>
      <c r="F36" s="39">
        <v>3028.52</v>
      </c>
      <c r="G36" s="36">
        <f t="shared" si="85"/>
        <v>45879.159999999996</v>
      </c>
      <c r="H36" s="37">
        <f t="shared" si="86"/>
        <v>0</v>
      </c>
      <c r="I36" s="37">
        <f t="shared" si="87"/>
        <v>0.51767055020187824</v>
      </c>
      <c r="J36" s="37">
        <f t="shared" si="88"/>
        <v>0.39975775493709997</v>
      </c>
      <c r="K36" s="37">
        <f t="shared" si="89"/>
        <v>1.65608960582539E-2</v>
      </c>
      <c r="L36" s="37">
        <f t="shared" si="90"/>
        <v>6.6010798802767973E-2</v>
      </c>
    </row>
    <row r="37" spans="1:12" s="5" customFormat="1" x14ac:dyDescent="0.15">
      <c r="A37" s="38">
        <v>43616</v>
      </c>
      <c r="B37" s="35">
        <v>0</v>
      </c>
      <c r="C37" s="107">
        <v>25752.21</v>
      </c>
      <c r="D37" s="107">
        <v>794.8</v>
      </c>
      <c r="E37" s="107">
        <v>365</v>
      </c>
      <c r="F37" s="107">
        <v>17443.669999999998</v>
      </c>
      <c r="G37" s="36">
        <f t="shared" si="85"/>
        <v>44355.679999999993</v>
      </c>
      <c r="H37" s="37">
        <f t="shared" si="86"/>
        <v>0</v>
      </c>
      <c r="I37" s="37">
        <f t="shared" si="87"/>
        <v>0.58058426789984963</v>
      </c>
      <c r="J37" s="37">
        <f t="shared" si="88"/>
        <v>1.7918787402199675E-2</v>
      </c>
      <c r="K37" s="37">
        <f t="shared" si="89"/>
        <v>8.2289348286397612E-3</v>
      </c>
      <c r="L37" s="37">
        <f t="shared" si="90"/>
        <v>0.39326800986931099</v>
      </c>
    </row>
    <row r="38" spans="1:12" s="5" customFormat="1" x14ac:dyDescent="0.15">
      <c r="A38" s="38">
        <v>43585</v>
      </c>
      <c r="B38" s="35">
        <v>0</v>
      </c>
      <c r="C38" s="35">
        <v>5161.8</v>
      </c>
      <c r="D38" s="35">
        <v>19061.46</v>
      </c>
      <c r="E38" s="35">
        <v>1140</v>
      </c>
      <c r="F38" s="35">
        <v>9314.3799999999992</v>
      </c>
      <c r="G38" s="36">
        <f t="shared" si="85"/>
        <v>34677.64</v>
      </c>
      <c r="H38" s="37">
        <f t="shared" si="86"/>
        <v>0</v>
      </c>
      <c r="I38" s="37">
        <f t="shared" si="87"/>
        <v>0.14885095986924141</v>
      </c>
      <c r="J38" s="37">
        <f t="shared" si="88"/>
        <v>0.54967581415574995</v>
      </c>
      <c r="K38" s="37">
        <f t="shared" si="89"/>
        <v>3.2874209432937188E-2</v>
      </c>
      <c r="L38" s="37">
        <f t="shared" si="90"/>
        <v>0.26859901654207147</v>
      </c>
    </row>
    <row r="39" spans="1:12" s="5" customFormat="1" x14ac:dyDescent="0.15">
      <c r="A39" s="38">
        <v>43555</v>
      </c>
      <c r="B39" s="35">
        <v>0</v>
      </c>
      <c r="C39" s="35">
        <v>34395.31</v>
      </c>
      <c r="D39" s="35">
        <v>3904.64</v>
      </c>
      <c r="E39" s="35">
        <v>4000.36</v>
      </c>
      <c r="F39" s="35">
        <v>16065.71</v>
      </c>
      <c r="G39" s="36">
        <f t="shared" si="85"/>
        <v>58366.02</v>
      </c>
      <c r="H39" s="37">
        <f t="shared" si="86"/>
        <v>0</v>
      </c>
      <c r="I39" s="37">
        <f t="shared" si="87"/>
        <v>0.58930367361009028</v>
      </c>
      <c r="J39" s="37">
        <f t="shared" si="88"/>
        <v>6.6899199225850928E-2</v>
      </c>
      <c r="K39" s="37">
        <f t="shared" si="89"/>
        <v>6.8539194551898525E-2</v>
      </c>
      <c r="L39" s="37">
        <f t="shared" si="90"/>
        <v>0.27525793261216031</v>
      </c>
    </row>
    <row r="40" spans="1:12" s="5" customFormat="1" x14ac:dyDescent="0.15">
      <c r="A40" s="38">
        <v>43524</v>
      </c>
      <c r="B40" s="35">
        <v>0</v>
      </c>
      <c r="C40" s="35">
        <v>34726.639999999999</v>
      </c>
      <c r="D40" s="35">
        <v>14080.36</v>
      </c>
      <c r="E40" s="35">
        <v>15579</v>
      </c>
      <c r="F40" s="35">
        <v>795.38</v>
      </c>
      <c r="G40" s="36">
        <f t="shared" si="85"/>
        <v>65181.38</v>
      </c>
      <c r="H40" s="37">
        <f t="shared" si="86"/>
        <v>0</v>
      </c>
      <c r="I40" s="37">
        <f t="shared" si="87"/>
        <v>0.53276932768223073</v>
      </c>
      <c r="J40" s="37">
        <f t="shared" si="88"/>
        <v>0.21601813278577411</v>
      </c>
      <c r="K40" s="37">
        <f t="shared" si="89"/>
        <v>0.23900997493455955</v>
      </c>
      <c r="L40" s="37">
        <f t="shared" si="90"/>
        <v>1.2202564597435649E-2</v>
      </c>
    </row>
    <row r="41" spans="1:12" s="5" customFormat="1" x14ac:dyDescent="0.15">
      <c r="A41" s="38">
        <v>43496</v>
      </c>
      <c r="B41" s="35">
        <v>1112</v>
      </c>
      <c r="C41" s="35">
        <v>17214</v>
      </c>
      <c r="D41" s="35">
        <v>7339</v>
      </c>
      <c r="E41" s="35">
        <v>19247.5</v>
      </c>
      <c r="F41" s="35">
        <v>670</v>
      </c>
      <c r="G41" s="36">
        <f t="shared" ref="G41:G46" si="91">SUM(B41:F41)</f>
        <v>45582.5</v>
      </c>
      <c r="H41" s="37">
        <f t="shared" ref="H41:H46" si="92">B41/G41</f>
        <v>2.4395327154061317E-2</v>
      </c>
      <c r="I41" s="37">
        <f t="shared" ref="I41:I46" si="93">C41/G41</f>
        <v>0.37764492952339163</v>
      </c>
      <c r="J41" s="37">
        <f t="shared" ref="J41:J46" si="94">D41/G41</f>
        <v>0.16100477156803597</v>
      </c>
      <c r="K41" s="37">
        <f t="shared" ref="K41:K46" si="95">E41/G41</f>
        <v>0.42225634837931225</v>
      </c>
      <c r="L41" s="37">
        <f t="shared" ref="L41:L46" si="96">F41/G41</f>
        <v>1.4698623375198816E-2</v>
      </c>
    </row>
    <row r="42" spans="1:12" s="5" customFormat="1" x14ac:dyDescent="0.15">
      <c r="A42" s="38">
        <v>43465</v>
      </c>
      <c r="B42" s="35">
        <v>0</v>
      </c>
      <c r="C42" s="35">
        <v>36094</v>
      </c>
      <c r="D42" s="35">
        <v>9465.0400000000009</v>
      </c>
      <c r="E42" s="35">
        <v>90</v>
      </c>
      <c r="F42" s="35">
        <v>15545</v>
      </c>
      <c r="G42" s="36">
        <f t="shared" si="91"/>
        <v>61194.04</v>
      </c>
      <c r="H42" s="37">
        <f t="shared" si="92"/>
        <v>0</v>
      </c>
      <c r="I42" s="37">
        <f t="shared" si="93"/>
        <v>0.58982868266255994</v>
      </c>
      <c r="J42" s="37">
        <f t="shared" si="94"/>
        <v>0.15467257922503566</v>
      </c>
      <c r="K42" s="37">
        <f t="shared" si="95"/>
        <v>1.4707314633908791E-3</v>
      </c>
      <c r="L42" s="37">
        <f t="shared" si="96"/>
        <v>0.25402800664901354</v>
      </c>
    </row>
    <row r="43" spans="1:12" s="5" customFormat="1" x14ac:dyDescent="0.15">
      <c r="A43" s="38">
        <v>43434</v>
      </c>
      <c r="B43" s="35">
        <v>0</v>
      </c>
      <c r="C43" s="35">
        <v>48281.919999999998</v>
      </c>
      <c r="D43" s="35">
        <v>19320</v>
      </c>
      <c r="E43" s="35">
        <v>2761.51</v>
      </c>
      <c r="F43" s="35">
        <v>3134.73</v>
      </c>
      <c r="G43" s="36">
        <f t="shared" si="91"/>
        <v>73498.159999999989</v>
      </c>
      <c r="H43" s="37">
        <f t="shared" si="92"/>
        <v>0</v>
      </c>
      <c r="I43" s="37">
        <f t="shared" si="93"/>
        <v>0.65691331592518787</v>
      </c>
      <c r="J43" s="37">
        <f t="shared" si="94"/>
        <v>0.26286372339117065</v>
      </c>
      <c r="K43" s="37">
        <f t="shared" si="95"/>
        <v>3.7572505216457129E-2</v>
      </c>
      <c r="L43" s="37">
        <f t="shared" si="96"/>
        <v>4.2650455467184489E-2</v>
      </c>
    </row>
    <row r="44" spans="1:12" s="5" customFormat="1" x14ac:dyDescent="0.15">
      <c r="A44" s="38">
        <v>43404</v>
      </c>
      <c r="B44" s="35">
        <v>0</v>
      </c>
      <c r="C44" s="35">
        <v>43622</v>
      </c>
      <c r="D44" s="35">
        <v>20996.25</v>
      </c>
      <c r="E44" s="35">
        <v>2000</v>
      </c>
      <c r="F44" s="35">
        <v>1424.73</v>
      </c>
      <c r="G44" s="36">
        <f t="shared" si="91"/>
        <v>68042.98</v>
      </c>
      <c r="H44" s="37">
        <f t="shared" si="92"/>
        <v>0</v>
      </c>
      <c r="I44" s="37">
        <f t="shared" si="93"/>
        <v>0.64109479038102102</v>
      </c>
      <c r="J44" s="37">
        <f t="shared" si="94"/>
        <v>0.30857334584699259</v>
      </c>
      <c r="K44" s="37">
        <f t="shared" si="95"/>
        <v>2.939318648301412E-2</v>
      </c>
      <c r="L44" s="37">
        <f t="shared" si="96"/>
        <v>2.0938677288972352E-2</v>
      </c>
    </row>
    <row r="45" spans="1:12" s="5" customFormat="1" x14ac:dyDescent="0.15">
      <c r="A45" s="38">
        <v>43373</v>
      </c>
      <c r="B45" s="35">
        <v>0</v>
      </c>
      <c r="C45" s="35">
        <v>27477.05</v>
      </c>
      <c r="D45" s="35">
        <v>5780</v>
      </c>
      <c r="E45" s="35">
        <v>13.85</v>
      </c>
      <c r="F45" s="35">
        <v>2078.69</v>
      </c>
      <c r="G45" s="36">
        <f t="shared" si="91"/>
        <v>35349.590000000004</v>
      </c>
      <c r="H45" s="37">
        <f t="shared" si="92"/>
        <v>0</v>
      </c>
      <c r="I45" s="37">
        <f t="shared" si="93"/>
        <v>0.77729472958526524</v>
      </c>
      <c r="J45" s="37">
        <f t="shared" si="94"/>
        <v>0.16350967578407555</v>
      </c>
      <c r="K45" s="37">
        <f t="shared" si="95"/>
        <v>3.9180086671443707E-4</v>
      </c>
      <c r="L45" s="37">
        <f t="shared" si="96"/>
        <v>5.8803793763944644E-2</v>
      </c>
    </row>
    <row r="46" spans="1:12" s="5" customFormat="1" x14ac:dyDescent="0.15">
      <c r="A46" s="38">
        <v>43343</v>
      </c>
      <c r="B46" s="35">
        <v>0</v>
      </c>
      <c r="C46" s="35">
        <v>5780</v>
      </c>
      <c r="D46" s="35">
        <v>64.27</v>
      </c>
      <c r="E46" s="35">
        <v>10830.79</v>
      </c>
      <c r="F46" s="35">
        <v>2147.84</v>
      </c>
      <c r="G46" s="36">
        <f t="shared" si="91"/>
        <v>18822.900000000001</v>
      </c>
      <c r="H46" s="37">
        <f t="shared" si="92"/>
        <v>0</v>
      </c>
      <c r="I46" s="37">
        <f t="shared" si="93"/>
        <v>0.30707276774567149</v>
      </c>
      <c r="J46" s="37">
        <f t="shared" si="94"/>
        <v>3.414457920936731E-3</v>
      </c>
      <c r="K46" s="37">
        <f t="shared" si="95"/>
        <v>0.57540495885331167</v>
      </c>
      <c r="L46" s="37">
        <f t="shared" si="96"/>
        <v>0.11410781548008012</v>
      </c>
    </row>
    <row r="47" spans="1:12" s="5" customFormat="1" x14ac:dyDescent="0.15">
      <c r="A47" s="38">
        <v>43312</v>
      </c>
      <c r="B47" s="35">
        <v>0</v>
      </c>
      <c r="C47" s="35">
        <v>13176.7</v>
      </c>
      <c r="D47" s="35">
        <v>3420.22</v>
      </c>
      <c r="E47" s="35">
        <v>653.96</v>
      </c>
      <c r="F47" s="35">
        <v>113.88</v>
      </c>
      <c r="G47" s="36">
        <f t="shared" ref="G47:G53" si="97">SUM(B47:F47)</f>
        <v>17364.760000000002</v>
      </c>
      <c r="H47" s="37">
        <f t="shared" ref="H47:H53" si="98">B47/G47</f>
        <v>0</v>
      </c>
      <c r="I47" s="37">
        <f t="shared" ref="I47:I53" si="99">C47/G47</f>
        <v>0.7588184345766944</v>
      </c>
      <c r="J47" s="37">
        <f t="shared" ref="J47:J53" si="100">D47/G47</f>
        <v>0.19696327504670375</v>
      </c>
      <c r="K47" s="37">
        <f t="shared" ref="K47:K53" si="101">E47/G47</f>
        <v>3.7660180733854076E-2</v>
      </c>
      <c r="L47" s="37">
        <f t="shared" ref="L47:L53" si="102">F47/G47</f>
        <v>6.5581096427477252E-3</v>
      </c>
    </row>
    <row r="48" spans="1:12" s="5" customFormat="1" x14ac:dyDescent="0.15">
      <c r="A48" s="38">
        <v>43281</v>
      </c>
      <c r="B48" s="35">
        <v>0</v>
      </c>
      <c r="C48" s="35">
        <v>14467.45</v>
      </c>
      <c r="D48" s="35">
        <v>5780.05</v>
      </c>
      <c r="E48" s="35">
        <v>384.84</v>
      </c>
      <c r="F48" s="35">
        <v>16.059999999999999</v>
      </c>
      <c r="G48" s="36">
        <f t="shared" si="97"/>
        <v>20648.400000000001</v>
      </c>
      <c r="H48" s="37">
        <f t="shared" si="98"/>
        <v>0</v>
      </c>
      <c r="I48" s="37">
        <f t="shared" si="99"/>
        <v>0.70065719377772606</v>
      </c>
      <c r="J48" s="37">
        <f t="shared" si="100"/>
        <v>0.27992725828635634</v>
      </c>
      <c r="K48" s="37">
        <f t="shared" si="101"/>
        <v>1.8637763700819432E-2</v>
      </c>
      <c r="L48" s="37">
        <f t="shared" si="102"/>
        <v>7.7778423509811882E-4</v>
      </c>
    </row>
    <row r="49" spans="1:12" s="5" customFormat="1" x14ac:dyDescent="0.15">
      <c r="A49" s="38">
        <v>43251</v>
      </c>
      <c r="B49" s="35">
        <v>0</v>
      </c>
      <c r="C49" s="35">
        <v>19243.47</v>
      </c>
      <c r="D49" s="35">
        <v>8199.4599999999991</v>
      </c>
      <c r="E49" s="35">
        <v>216.73</v>
      </c>
      <c r="F49" s="35">
        <v>11091.75</v>
      </c>
      <c r="G49" s="36">
        <f t="shared" si="97"/>
        <v>38751.410000000003</v>
      </c>
      <c r="H49" s="37">
        <f t="shared" si="98"/>
        <v>0</v>
      </c>
      <c r="I49" s="37">
        <f t="shared" si="99"/>
        <v>0.49658760803800428</v>
      </c>
      <c r="J49" s="37">
        <f t="shared" si="100"/>
        <v>0.21159126854997015</v>
      </c>
      <c r="K49" s="37">
        <f t="shared" si="101"/>
        <v>5.5928287512635013E-3</v>
      </c>
      <c r="L49" s="37">
        <f t="shared" si="102"/>
        <v>0.28622829466076199</v>
      </c>
    </row>
    <row r="50" spans="1:12" s="5" customFormat="1" x14ac:dyDescent="0.15">
      <c r="A50" s="38">
        <v>43220</v>
      </c>
      <c r="B50" s="35">
        <v>0</v>
      </c>
      <c r="C50" s="35">
        <v>11320.96</v>
      </c>
      <c r="D50" s="35">
        <v>8614.93</v>
      </c>
      <c r="E50" s="35">
        <v>0</v>
      </c>
      <c r="F50" s="35">
        <v>2751.75</v>
      </c>
      <c r="G50" s="36">
        <f t="shared" si="97"/>
        <v>22687.64</v>
      </c>
      <c r="H50" s="37">
        <f t="shared" si="98"/>
        <v>0</v>
      </c>
      <c r="I50" s="37">
        <f t="shared" si="99"/>
        <v>0.49899240291189384</v>
      </c>
      <c r="J50" s="37">
        <f t="shared" si="100"/>
        <v>0.37971908933674903</v>
      </c>
      <c r="K50" s="37">
        <f t="shared" si="101"/>
        <v>0</v>
      </c>
      <c r="L50" s="37">
        <f t="shared" si="102"/>
        <v>0.12128850775135713</v>
      </c>
    </row>
    <row r="51" spans="1:12" s="5" customFormat="1" x14ac:dyDescent="0.15">
      <c r="A51" s="38">
        <v>43190</v>
      </c>
      <c r="B51" s="35">
        <v>0</v>
      </c>
      <c r="C51" s="35">
        <v>12345.12</v>
      </c>
      <c r="D51" s="35">
        <v>26551</v>
      </c>
      <c r="E51" s="35">
        <v>4099</v>
      </c>
      <c r="F51" s="35">
        <v>9015.24</v>
      </c>
      <c r="G51" s="36">
        <f t="shared" si="97"/>
        <v>52010.36</v>
      </c>
      <c r="H51" s="37">
        <f t="shared" si="98"/>
        <v>0</v>
      </c>
      <c r="I51" s="37">
        <f t="shared" si="99"/>
        <v>0.23735886465696451</v>
      </c>
      <c r="J51" s="37">
        <f t="shared" si="100"/>
        <v>0.51049444764466156</v>
      </c>
      <c r="K51" s="37">
        <f t="shared" si="101"/>
        <v>7.8811221456648248E-2</v>
      </c>
      <c r="L51" s="37">
        <f t="shared" si="102"/>
        <v>0.17333546624172569</v>
      </c>
    </row>
    <row r="52" spans="1:12" s="5" customFormat="1" x14ac:dyDescent="0.15">
      <c r="A52" s="38">
        <v>43159</v>
      </c>
      <c r="B52" s="35">
        <v>0</v>
      </c>
      <c r="C52" s="35">
        <v>5103</v>
      </c>
      <c r="D52" s="35">
        <v>7339</v>
      </c>
      <c r="E52" s="35">
        <v>419.58</v>
      </c>
      <c r="F52" s="35">
        <v>6915.66</v>
      </c>
      <c r="G52" s="36">
        <f t="shared" si="97"/>
        <v>19777.239999999998</v>
      </c>
      <c r="H52" s="37">
        <f t="shared" si="98"/>
        <v>0</v>
      </c>
      <c r="I52" s="37">
        <f t="shared" si="99"/>
        <v>0.2580238698625289</v>
      </c>
      <c r="J52" s="37">
        <f t="shared" si="100"/>
        <v>0.37108312383325481</v>
      </c>
      <c r="K52" s="37">
        <f t="shared" si="101"/>
        <v>2.1215295966474597E-2</v>
      </c>
      <c r="L52" s="37">
        <f t="shared" si="102"/>
        <v>0.34967771033774181</v>
      </c>
    </row>
    <row r="53" spans="1:12" s="5" customFormat="1" x14ac:dyDescent="0.15">
      <c r="A53" s="38">
        <v>43131</v>
      </c>
      <c r="B53" s="35">
        <v>0</v>
      </c>
      <c r="C53" s="35">
        <v>11382</v>
      </c>
      <c r="D53" s="35">
        <v>292.52</v>
      </c>
      <c r="E53" s="35">
        <v>18541.310000000001</v>
      </c>
      <c r="F53" s="35">
        <v>6916.6</v>
      </c>
      <c r="G53" s="36">
        <f t="shared" si="97"/>
        <v>37132.43</v>
      </c>
      <c r="H53" s="37">
        <f t="shared" si="98"/>
        <v>0</v>
      </c>
      <c r="I53" s="37">
        <f t="shared" si="99"/>
        <v>0.30652451240061585</v>
      </c>
      <c r="J53" s="37">
        <f t="shared" si="100"/>
        <v>7.8777499883524987E-3</v>
      </c>
      <c r="K53" s="37">
        <f t="shared" si="101"/>
        <v>0.49932929248099306</v>
      </c>
      <c r="L53" s="37">
        <f t="shared" si="102"/>
        <v>0.18626844513003862</v>
      </c>
    </row>
    <row r="54" spans="1:12" s="5" customFormat="1" x14ac:dyDescent="0.15">
      <c r="A54" s="38">
        <v>43100</v>
      </c>
      <c r="B54" s="35">
        <v>0</v>
      </c>
      <c r="C54" s="35">
        <v>64106.12</v>
      </c>
      <c r="D54" s="35">
        <v>9393.4</v>
      </c>
      <c r="E54" s="35">
        <v>-141.5</v>
      </c>
      <c r="F54" s="35">
        <v>7112.13</v>
      </c>
      <c r="G54" s="36">
        <f t="shared" ref="G54:G60" si="103">SUM(B54:F54)</f>
        <v>80470.150000000009</v>
      </c>
      <c r="H54" s="37">
        <f t="shared" ref="H54:H60" si="104">B54/G54</f>
        <v>0</v>
      </c>
      <c r="I54" s="37">
        <f t="shared" ref="I54:I60" si="105">C54/G54</f>
        <v>0.79664471856955643</v>
      </c>
      <c r="J54" s="37">
        <f t="shared" ref="J54:J60" si="106">D54/G54</f>
        <v>0.11673148366195414</v>
      </c>
      <c r="K54" s="37">
        <f t="shared" ref="K54:K60" si="107">E54/G54</f>
        <v>-1.7584160089175922E-3</v>
      </c>
      <c r="L54" s="37">
        <f t="shared" ref="L54:L60" si="108">F54/G54</f>
        <v>8.838221377740689E-2</v>
      </c>
    </row>
    <row r="55" spans="1:12" s="5" customFormat="1" x14ac:dyDescent="0.15">
      <c r="A55" s="38">
        <v>43069</v>
      </c>
      <c r="B55" s="35">
        <v>0</v>
      </c>
      <c r="C55" s="35">
        <v>34747.910000000003</v>
      </c>
      <c r="D55" s="35">
        <v>6973.5</v>
      </c>
      <c r="E55" s="35">
        <v>2656.16</v>
      </c>
      <c r="F55" s="35">
        <v>1391.62</v>
      </c>
      <c r="G55" s="36">
        <f t="shared" si="103"/>
        <v>45769.19000000001</v>
      </c>
      <c r="H55" s="37">
        <f t="shared" si="104"/>
        <v>0</v>
      </c>
      <c r="I55" s="37">
        <f t="shared" si="105"/>
        <v>0.75919870987448101</v>
      </c>
      <c r="J55" s="37">
        <f t="shared" si="106"/>
        <v>0.15236232059164689</v>
      </c>
      <c r="K55" s="37">
        <f t="shared" si="107"/>
        <v>5.8033799593132394E-2</v>
      </c>
      <c r="L55" s="37">
        <f t="shared" si="108"/>
        <v>3.0405169940739604E-2</v>
      </c>
    </row>
    <row r="56" spans="1:12" s="5" customFormat="1" x14ac:dyDescent="0.15">
      <c r="A56" s="38">
        <v>43039</v>
      </c>
      <c r="B56" s="35">
        <v>0</v>
      </c>
      <c r="C56" s="35">
        <v>25108.5</v>
      </c>
      <c r="D56" s="35">
        <v>14068.57</v>
      </c>
      <c r="E56" s="35">
        <v>775.3</v>
      </c>
      <c r="F56" s="35">
        <v>2580.9699999999998</v>
      </c>
      <c r="G56" s="36">
        <f t="shared" si="103"/>
        <v>42533.340000000004</v>
      </c>
      <c r="H56" s="37">
        <f t="shared" si="104"/>
        <v>0</v>
      </c>
      <c r="I56" s="37">
        <f t="shared" si="105"/>
        <v>0.59032514258226598</v>
      </c>
      <c r="J56" s="37">
        <f t="shared" si="106"/>
        <v>0.33076570050694348</v>
      </c>
      <c r="K56" s="37">
        <f t="shared" si="107"/>
        <v>1.8228053569270597E-2</v>
      </c>
      <c r="L56" s="37">
        <f t="shared" si="108"/>
        <v>6.068110334151984E-2</v>
      </c>
    </row>
    <row r="57" spans="1:12" s="5" customFormat="1" x14ac:dyDescent="0.15">
      <c r="A57" s="38">
        <v>43008</v>
      </c>
      <c r="B57" s="35">
        <v>0</v>
      </c>
      <c r="C57" s="35">
        <v>26080.22</v>
      </c>
      <c r="D57" s="35">
        <v>1825.3</v>
      </c>
      <c r="E57" s="35">
        <v>0</v>
      </c>
      <c r="F57" s="35">
        <v>1530.97</v>
      </c>
      <c r="G57" s="36">
        <f t="shared" si="103"/>
        <v>29436.49</v>
      </c>
      <c r="H57" s="37">
        <f t="shared" si="104"/>
        <v>0</v>
      </c>
      <c r="I57" s="37">
        <f t="shared" si="105"/>
        <v>0.88598266980879847</v>
      </c>
      <c r="J57" s="37">
        <f t="shared" si="106"/>
        <v>6.2008072293945365E-2</v>
      </c>
      <c r="K57" s="37">
        <f t="shared" si="107"/>
        <v>0</v>
      </c>
      <c r="L57" s="37">
        <f t="shared" si="108"/>
        <v>5.2009257897256092E-2</v>
      </c>
    </row>
    <row r="58" spans="1:12" s="5" customFormat="1" x14ac:dyDescent="0.15">
      <c r="A58" s="38">
        <v>42978</v>
      </c>
      <c r="B58" s="35">
        <v>0</v>
      </c>
      <c r="C58" s="35">
        <v>3751.55</v>
      </c>
      <c r="D58" s="35">
        <v>0</v>
      </c>
      <c r="E58" s="35">
        <v>1280</v>
      </c>
      <c r="F58" s="35">
        <v>1240.97</v>
      </c>
      <c r="G58" s="36">
        <f t="shared" si="103"/>
        <v>6272.52</v>
      </c>
      <c r="H58" s="37">
        <f t="shared" si="104"/>
        <v>0</v>
      </c>
      <c r="I58" s="37">
        <f t="shared" si="105"/>
        <v>0.59809295147723718</v>
      </c>
      <c r="J58" s="37">
        <f t="shared" si="106"/>
        <v>0</v>
      </c>
      <c r="K58" s="37">
        <f t="shared" si="107"/>
        <v>0.20406471402243434</v>
      </c>
      <c r="L58" s="37">
        <f t="shared" si="108"/>
        <v>0.1978423345003284</v>
      </c>
    </row>
    <row r="59" spans="1:12" x14ac:dyDescent="0.15">
      <c r="A59" s="38">
        <v>42947</v>
      </c>
      <c r="B59" s="35">
        <v>0</v>
      </c>
      <c r="C59" s="35">
        <v>4333</v>
      </c>
      <c r="D59" s="35">
        <v>1140</v>
      </c>
      <c r="E59" s="35">
        <v>0</v>
      </c>
      <c r="F59" s="35">
        <v>7019.51</v>
      </c>
      <c r="G59" s="36">
        <f t="shared" si="103"/>
        <v>12492.51</v>
      </c>
      <c r="H59" s="37">
        <f t="shared" si="104"/>
        <v>0</v>
      </c>
      <c r="I59" s="37">
        <f t="shared" si="105"/>
        <v>0.34684783122046731</v>
      </c>
      <c r="J59" s="37">
        <f t="shared" si="106"/>
        <v>9.1254679804138636E-2</v>
      </c>
      <c r="K59" s="37">
        <f t="shared" si="107"/>
        <v>0</v>
      </c>
      <c r="L59" s="37">
        <f t="shared" si="108"/>
        <v>0.56189748897539404</v>
      </c>
    </row>
    <row r="60" spans="1:12" x14ac:dyDescent="0.15">
      <c r="A60" s="38">
        <v>42916</v>
      </c>
      <c r="B60" s="35">
        <v>0</v>
      </c>
      <c r="C60" s="35">
        <v>8795</v>
      </c>
      <c r="D60" s="35">
        <v>10219.39</v>
      </c>
      <c r="E60" s="35">
        <v>3058.54</v>
      </c>
      <c r="F60" s="35">
        <v>1540.97</v>
      </c>
      <c r="G60" s="36">
        <f t="shared" si="103"/>
        <v>23613.9</v>
      </c>
      <c r="H60" s="37">
        <f t="shared" si="104"/>
        <v>0</v>
      </c>
      <c r="I60" s="37">
        <f t="shared" si="105"/>
        <v>0.37245012471468075</v>
      </c>
      <c r="J60" s="37">
        <f t="shared" si="106"/>
        <v>0.432770105742804</v>
      </c>
      <c r="K60" s="37">
        <f t="shared" si="107"/>
        <v>0.12952286576973732</v>
      </c>
      <c r="L60" s="37">
        <f t="shared" si="108"/>
        <v>6.5256903772777888E-2</v>
      </c>
    </row>
    <row r="61" spans="1:12" x14ac:dyDescent="0.15">
      <c r="A61" s="38">
        <v>42886</v>
      </c>
      <c r="B61" s="35">
        <v>0</v>
      </c>
      <c r="C61" s="35">
        <v>12703.1</v>
      </c>
      <c r="D61" s="35">
        <v>5801.98</v>
      </c>
      <c r="E61" s="35">
        <v>688.55</v>
      </c>
      <c r="F61" s="35">
        <v>6505.97</v>
      </c>
      <c r="G61" s="36">
        <f t="shared" ref="G61:G66" si="109">SUM(B61:F61)</f>
        <v>25699.600000000002</v>
      </c>
      <c r="H61" s="37">
        <f t="shared" ref="H61:H66" si="110">B61/G61</f>
        <v>0</v>
      </c>
      <c r="I61" s="37">
        <f t="shared" ref="I61:I66" si="111">C61/G61</f>
        <v>0.4942917399492599</v>
      </c>
      <c r="J61" s="37">
        <f t="shared" ref="J61:J66" si="112">D61/G61</f>
        <v>0.22576149045121321</v>
      </c>
      <c r="K61" s="37">
        <f t="shared" ref="K61:K66" si="113">E61/G61</f>
        <v>2.6792245793708848E-2</v>
      </c>
      <c r="L61" s="37">
        <f t="shared" ref="L61:L66" si="114">F61/G61</f>
        <v>0.25315452380581799</v>
      </c>
    </row>
    <row r="62" spans="1:12" x14ac:dyDescent="0.15">
      <c r="A62" s="38">
        <v>42855</v>
      </c>
      <c r="B62" s="35">
        <v>0</v>
      </c>
      <c r="C62" s="35">
        <v>17368.41</v>
      </c>
      <c r="D62" s="35">
        <v>6580.61</v>
      </c>
      <c r="E62" s="35">
        <v>1265</v>
      </c>
      <c r="F62" s="35">
        <v>2275.9699999999998</v>
      </c>
      <c r="G62" s="36">
        <f t="shared" si="109"/>
        <v>27489.99</v>
      </c>
      <c r="H62" s="37">
        <f t="shared" si="110"/>
        <v>0</v>
      </c>
      <c r="I62" s="37">
        <f t="shared" si="111"/>
        <v>0.63180852375719299</v>
      </c>
      <c r="J62" s="37">
        <f t="shared" si="112"/>
        <v>0.23938204415498149</v>
      </c>
      <c r="K62" s="37">
        <f t="shared" si="113"/>
        <v>4.6016750097035319E-2</v>
      </c>
      <c r="L62" s="37">
        <f t="shared" si="114"/>
        <v>8.2792681990790096E-2</v>
      </c>
    </row>
    <row r="63" spans="1:12" x14ac:dyDescent="0.15">
      <c r="A63" s="38">
        <v>42825</v>
      </c>
      <c r="B63" s="35">
        <v>0</v>
      </c>
      <c r="C63" s="35">
        <v>24732.11</v>
      </c>
      <c r="D63" s="35">
        <v>8930</v>
      </c>
      <c r="E63" s="35">
        <v>2000</v>
      </c>
      <c r="F63" s="35">
        <v>275.97000000000003</v>
      </c>
      <c r="G63" s="36">
        <f t="shared" si="109"/>
        <v>35938.080000000002</v>
      </c>
      <c r="H63" s="37">
        <f t="shared" si="110"/>
        <v>0</v>
      </c>
      <c r="I63" s="37">
        <f t="shared" si="111"/>
        <v>0.6881867367427531</v>
      </c>
      <c r="J63" s="37">
        <f t="shared" si="112"/>
        <v>0.24848294622305919</v>
      </c>
      <c r="K63" s="37">
        <f t="shared" si="113"/>
        <v>5.565127574984529E-2</v>
      </c>
      <c r="L63" s="37">
        <f t="shared" si="114"/>
        <v>7.6790412843424022E-3</v>
      </c>
    </row>
    <row r="64" spans="1:12" x14ac:dyDescent="0.15">
      <c r="A64" s="38">
        <v>42794</v>
      </c>
      <c r="B64" s="35">
        <v>169.19</v>
      </c>
      <c r="C64" s="35">
        <v>10385</v>
      </c>
      <c r="D64" s="35">
        <v>2000</v>
      </c>
      <c r="E64" s="35">
        <v>203.63</v>
      </c>
      <c r="F64" s="35">
        <v>275.97000000000003</v>
      </c>
      <c r="G64" s="36">
        <f t="shared" si="109"/>
        <v>13033.789999999999</v>
      </c>
      <c r="H64" s="37">
        <f t="shared" si="110"/>
        <v>1.2980875094657809E-2</v>
      </c>
      <c r="I64" s="37">
        <f t="shared" si="111"/>
        <v>0.79677515135658938</v>
      </c>
      <c r="J64" s="37">
        <f t="shared" si="112"/>
        <v>0.1534473088794587</v>
      </c>
      <c r="K64" s="37">
        <f t="shared" si="113"/>
        <v>1.5623237753562088E-2</v>
      </c>
      <c r="L64" s="37">
        <f t="shared" si="114"/>
        <v>2.1173426915732114E-2</v>
      </c>
    </row>
    <row r="65" spans="1:12" x14ac:dyDescent="0.15">
      <c r="A65" s="38">
        <v>42766</v>
      </c>
      <c r="B65" s="35">
        <v>0</v>
      </c>
      <c r="C65" s="35">
        <v>11815</v>
      </c>
      <c r="D65" s="35">
        <v>203.63</v>
      </c>
      <c r="E65" s="35">
        <v>2000</v>
      </c>
      <c r="F65" s="35">
        <v>565.97</v>
      </c>
      <c r="G65" s="36">
        <f t="shared" si="109"/>
        <v>14584.599999999999</v>
      </c>
      <c r="H65" s="37">
        <f t="shared" si="110"/>
        <v>0</v>
      </c>
      <c r="I65" s="37">
        <f t="shared" si="111"/>
        <v>0.8101010655074532</v>
      </c>
      <c r="J65" s="37">
        <f t="shared" si="112"/>
        <v>1.396198730167437E-2</v>
      </c>
      <c r="K65" s="37">
        <f t="shared" si="113"/>
        <v>0.1371309463406607</v>
      </c>
      <c r="L65" s="37">
        <f t="shared" si="114"/>
        <v>3.8806000850211873E-2</v>
      </c>
    </row>
    <row r="66" spans="1:12" x14ac:dyDescent="0.15">
      <c r="A66" s="38">
        <v>42735</v>
      </c>
      <c r="B66" s="35">
        <v>0</v>
      </c>
      <c r="C66" s="35">
        <v>23158.52</v>
      </c>
      <c r="D66" s="35">
        <v>2503.6999999999998</v>
      </c>
      <c r="E66" s="35">
        <v>3675.25</v>
      </c>
      <c r="F66" s="35">
        <v>2172.27</v>
      </c>
      <c r="G66" s="36">
        <f t="shared" si="109"/>
        <v>31509.74</v>
      </c>
      <c r="H66" s="37">
        <f t="shared" si="110"/>
        <v>0</v>
      </c>
      <c r="I66" s="37">
        <f t="shared" si="111"/>
        <v>0.73496385562051603</v>
      </c>
      <c r="J66" s="37">
        <f t="shared" si="112"/>
        <v>7.9457970773481462E-2</v>
      </c>
      <c r="K66" s="37">
        <f t="shared" si="113"/>
        <v>0.11663853779815384</v>
      </c>
      <c r="L66" s="37">
        <f t="shared" si="114"/>
        <v>6.893963580784862E-2</v>
      </c>
    </row>
    <row r="67" spans="1:12" x14ac:dyDescent="0.15">
      <c r="A67" s="38">
        <v>42704</v>
      </c>
      <c r="B67" s="35">
        <v>0</v>
      </c>
      <c r="C67" s="35">
        <v>21025.59</v>
      </c>
      <c r="D67" s="35">
        <v>10735.69</v>
      </c>
      <c r="E67" s="35">
        <v>4930.2</v>
      </c>
      <c r="F67" s="35">
        <v>1231.6199999999999</v>
      </c>
      <c r="G67" s="36">
        <f t="shared" ref="G67:G72" si="115">SUM(B67:F67)</f>
        <v>37923.1</v>
      </c>
      <c r="H67" s="37">
        <f t="shared" ref="H67:H72" si="116">B67/G67</f>
        <v>0</v>
      </c>
      <c r="I67" s="37">
        <f t="shared" ref="I67:I72" si="117">C67/G67</f>
        <v>0.55442698513570887</v>
      </c>
      <c r="J67" s="37">
        <f t="shared" ref="J67:J72" si="118">D67/G67</f>
        <v>0.28309104477218372</v>
      </c>
      <c r="K67" s="37">
        <f t="shared" ref="K67:K72" si="119">E67/G67</f>
        <v>0.13000519472300523</v>
      </c>
      <c r="L67" s="37">
        <f t="shared" ref="L67:L72" si="120">F67/G67</f>
        <v>3.2476775369102207E-2</v>
      </c>
    </row>
    <row r="68" spans="1:12" x14ac:dyDescent="0.15">
      <c r="A68" s="38">
        <v>42674</v>
      </c>
      <c r="B68" s="35">
        <v>38306.01</v>
      </c>
      <c r="C68" s="35">
        <v>37078.300000000003</v>
      </c>
      <c r="D68" s="35">
        <v>12010.62</v>
      </c>
      <c r="E68" s="35">
        <v>98.92</v>
      </c>
      <c r="F68" s="35">
        <v>1522.7</v>
      </c>
      <c r="G68" s="36">
        <f t="shared" si="115"/>
        <v>89016.549999999988</v>
      </c>
      <c r="H68" s="37">
        <f t="shared" si="116"/>
        <v>0.43032458570906207</v>
      </c>
      <c r="I68" s="37">
        <f t="shared" si="117"/>
        <v>0.41653265600610234</v>
      </c>
      <c r="J68" s="37">
        <f t="shared" si="118"/>
        <v>0.13492569640139954</v>
      </c>
      <c r="K68" s="37">
        <f t="shared" si="119"/>
        <v>1.1112540308515666E-3</v>
      </c>
      <c r="L68" s="37">
        <f t="shared" si="120"/>
        <v>1.7105807852584719E-2</v>
      </c>
    </row>
    <row r="69" spans="1:12" x14ac:dyDescent="0.15">
      <c r="A69" s="38">
        <v>42643</v>
      </c>
      <c r="B69" s="35">
        <v>0</v>
      </c>
      <c r="C69" s="35">
        <v>95250.71</v>
      </c>
      <c r="D69" s="35">
        <v>1947.84</v>
      </c>
      <c r="E69" s="35">
        <v>1176.4000000000001</v>
      </c>
      <c r="F69" s="35">
        <v>5667.7</v>
      </c>
      <c r="G69" s="36">
        <f t="shared" si="115"/>
        <v>104042.65</v>
      </c>
      <c r="H69" s="37">
        <f t="shared" si="116"/>
        <v>0</v>
      </c>
      <c r="I69" s="37">
        <f t="shared" si="117"/>
        <v>0.91549676983429407</v>
      </c>
      <c r="J69" s="37">
        <f t="shared" si="118"/>
        <v>1.8721553132297189E-2</v>
      </c>
      <c r="K69" s="37">
        <f t="shared" si="119"/>
        <v>1.1306901544703063E-2</v>
      </c>
      <c r="L69" s="37">
        <f t="shared" si="120"/>
        <v>5.4474775488705836E-2</v>
      </c>
    </row>
    <row r="70" spans="1:12" x14ac:dyDescent="0.15">
      <c r="A70" s="38">
        <v>42613</v>
      </c>
      <c r="B70" s="35">
        <v>0</v>
      </c>
      <c r="C70" s="35">
        <v>20304.79</v>
      </c>
      <c r="D70" s="35">
        <v>9416.4</v>
      </c>
      <c r="E70" s="35">
        <v>1703.58</v>
      </c>
      <c r="F70" s="35">
        <v>10659.12</v>
      </c>
      <c r="G70" s="36">
        <f t="shared" si="115"/>
        <v>42083.890000000007</v>
      </c>
      <c r="H70" s="37">
        <f t="shared" si="116"/>
        <v>0</v>
      </c>
      <c r="I70" s="37">
        <f t="shared" si="117"/>
        <v>0.48248367724561581</v>
      </c>
      <c r="J70" s="37">
        <f t="shared" si="118"/>
        <v>0.2237530798602505</v>
      </c>
      <c r="K70" s="37">
        <f t="shared" si="119"/>
        <v>4.0480573445087889E-2</v>
      </c>
      <c r="L70" s="37">
        <f t="shared" si="120"/>
        <v>0.25328266944904571</v>
      </c>
    </row>
    <row r="71" spans="1:12" x14ac:dyDescent="0.15">
      <c r="A71" s="34">
        <v>42582</v>
      </c>
      <c r="B71" s="35">
        <v>0</v>
      </c>
      <c r="C71" s="35">
        <v>16978.43</v>
      </c>
      <c r="D71" s="35">
        <v>2693.58</v>
      </c>
      <c r="E71" s="35">
        <v>9010</v>
      </c>
      <c r="F71" s="35">
        <v>7886.13</v>
      </c>
      <c r="G71" s="36">
        <f t="shared" si="115"/>
        <v>36568.14</v>
      </c>
      <c r="H71" s="37">
        <f t="shared" si="116"/>
        <v>0</v>
      </c>
      <c r="I71" s="37">
        <f t="shared" si="117"/>
        <v>0.46429569565200746</v>
      </c>
      <c r="J71" s="37">
        <f t="shared" si="118"/>
        <v>7.3659201698527729E-2</v>
      </c>
      <c r="K71" s="37">
        <f t="shared" si="119"/>
        <v>0.24638934329172882</v>
      </c>
      <c r="L71" s="37">
        <f t="shared" si="120"/>
        <v>0.21565575935773601</v>
      </c>
    </row>
    <row r="72" spans="1:12" x14ac:dyDescent="0.15">
      <c r="A72" s="38">
        <v>42551</v>
      </c>
      <c r="B72" s="39">
        <v>0</v>
      </c>
      <c r="C72" s="39">
        <v>5973.7</v>
      </c>
      <c r="D72" s="39">
        <v>14125</v>
      </c>
      <c r="E72" s="39">
        <v>100</v>
      </c>
      <c r="F72" s="39">
        <v>7886.13</v>
      </c>
      <c r="G72" s="36">
        <f t="shared" si="115"/>
        <v>28084.83</v>
      </c>
      <c r="H72" s="37">
        <f t="shared" si="116"/>
        <v>0</v>
      </c>
      <c r="I72" s="37">
        <f t="shared" si="117"/>
        <v>0.21270201742364114</v>
      </c>
      <c r="J72" s="37">
        <f t="shared" si="118"/>
        <v>0.5029405554528904</v>
      </c>
      <c r="K72" s="37">
        <f t="shared" si="119"/>
        <v>3.5606411005514363E-3</v>
      </c>
      <c r="L72" s="37">
        <f t="shared" si="120"/>
        <v>0.28079678602291697</v>
      </c>
    </row>
    <row r="73" spans="1:12" x14ac:dyDescent="0.15">
      <c r="A73" s="38">
        <v>42521</v>
      </c>
      <c r="B73" s="39">
        <v>0</v>
      </c>
      <c r="C73" s="39">
        <v>21890</v>
      </c>
      <c r="D73" s="39">
        <v>100</v>
      </c>
      <c r="E73" s="39">
        <v>2609.61</v>
      </c>
      <c r="F73" s="39">
        <v>7014.12</v>
      </c>
      <c r="G73" s="36">
        <f t="shared" ref="G73:G81" si="121">SUM(B73:F73)</f>
        <v>31613.73</v>
      </c>
      <c r="H73" s="37">
        <f t="shared" ref="H73:H81" si="122">B73/G73</f>
        <v>0</v>
      </c>
      <c r="I73" s="37">
        <f t="shared" ref="I73:I81" si="123">C73/G73</f>
        <v>0.69242066659011769</v>
      </c>
      <c r="J73" s="37">
        <f t="shared" ref="J73:J81" si="124">D73/G73</f>
        <v>3.1631825792147908E-3</v>
      </c>
      <c r="K73" s="37">
        <f t="shared" ref="K73:K81" si="125">E73/G73</f>
        <v>8.2546728905447106E-2</v>
      </c>
      <c r="L73" s="37">
        <f t="shared" ref="L73:L81" si="126">F73/G73</f>
        <v>0.22186942192522047</v>
      </c>
    </row>
    <row r="74" spans="1:12" x14ac:dyDescent="0.15">
      <c r="A74" s="38">
        <v>42490</v>
      </c>
      <c r="B74" s="39">
        <v>0</v>
      </c>
      <c r="C74" s="39">
        <v>1150</v>
      </c>
      <c r="D74" s="39">
        <v>10171.39</v>
      </c>
      <c r="E74" s="39">
        <v>364.82</v>
      </c>
      <c r="F74" s="39">
        <v>11973.08</v>
      </c>
      <c r="G74" s="36">
        <f t="shared" si="121"/>
        <v>23659.29</v>
      </c>
      <c r="H74" s="37">
        <f t="shared" si="122"/>
        <v>0</v>
      </c>
      <c r="I74" s="37">
        <f t="shared" si="123"/>
        <v>4.8606699524795544E-2</v>
      </c>
      <c r="J74" s="37">
        <f t="shared" si="124"/>
        <v>0.42991104128653052</v>
      </c>
      <c r="K74" s="37">
        <f t="shared" si="125"/>
        <v>1.5419735757074704E-2</v>
      </c>
      <c r="L74" s="37">
        <f t="shared" si="126"/>
        <v>0.50606252343159919</v>
      </c>
    </row>
    <row r="75" spans="1:12" x14ac:dyDescent="0.15">
      <c r="A75" s="38">
        <v>42460</v>
      </c>
      <c r="B75" s="39">
        <v>0</v>
      </c>
      <c r="C75" s="39">
        <v>31725.64</v>
      </c>
      <c r="D75" s="39">
        <v>546.65</v>
      </c>
      <c r="E75" s="39">
        <v>9265</v>
      </c>
      <c r="F75" s="39">
        <v>11495.25</v>
      </c>
      <c r="G75" s="36">
        <f t="shared" si="121"/>
        <v>53032.54</v>
      </c>
      <c r="H75" s="37">
        <f t="shared" si="122"/>
        <v>0</v>
      </c>
      <c r="I75" s="37">
        <f t="shared" si="123"/>
        <v>0.59822969067670528</v>
      </c>
      <c r="J75" s="37">
        <f t="shared" si="124"/>
        <v>1.0307822329460365E-2</v>
      </c>
      <c r="K75" s="37">
        <f t="shared" si="125"/>
        <v>0.17470405905506317</v>
      </c>
      <c r="L75" s="37">
        <f t="shared" si="126"/>
        <v>0.21675842793877118</v>
      </c>
    </row>
    <row r="76" spans="1:12" x14ac:dyDescent="0.15">
      <c r="A76" s="38">
        <v>42429</v>
      </c>
      <c r="B76" s="39">
        <v>0</v>
      </c>
      <c r="C76" s="39">
        <v>3275.49</v>
      </c>
      <c r="D76" s="39">
        <v>10115</v>
      </c>
      <c r="E76" s="39">
        <v>2922.69</v>
      </c>
      <c r="F76" s="39">
        <v>9352.26</v>
      </c>
      <c r="G76" s="36">
        <f t="shared" si="121"/>
        <v>25665.440000000002</v>
      </c>
      <c r="H76" s="37">
        <f t="shared" si="122"/>
        <v>0</v>
      </c>
      <c r="I76" s="37">
        <f t="shared" si="123"/>
        <v>0.127622592871971</v>
      </c>
      <c r="J76" s="37">
        <f t="shared" si="124"/>
        <v>0.39410974446570951</v>
      </c>
      <c r="K76" s="37">
        <f t="shared" si="125"/>
        <v>0.11387648136949921</v>
      </c>
      <c r="L76" s="37">
        <f t="shared" si="126"/>
        <v>0.36439118129282022</v>
      </c>
    </row>
    <row r="77" spans="1:12" x14ac:dyDescent="0.15">
      <c r="A77" s="38">
        <v>42400</v>
      </c>
      <c r="B77" s="39">
        <v>0</v>
      </c>
      <c r="C77" s="39">
        <v>14460</v>
      </c>
      <c r="D77" s="39">
        <v>5583.68</v>
      </c>
      <c r="E77" s="39">
        <v>4555</v>
      </c>
      <c r="F77" s="39">
        <v>4797.26</v>
      </c>
      <c r="G77" s="36">
        <f t="shared" si="121"/>
        <v>29395.940000000002</v>
      </c>
      <c r="H77" s="37">
        <f t="shared" si="122"/>
        <v>0</v>
      </c>
      <c r="I77" s="37">
        <f t="shared" si="123"/>
        <v>0.49190466438562602</v>
      </c>
      <c r="J77" s="37">
        <f t="shared" si="124"/>
        <v>0.18994731925565231</v>
      </c>
      <c r="K77" s="37">
        <f t="shared" si="125"/>
        <v>0.15495337111179297</v>
      </c>
      <c r="L77" s="37">
        <f t="shared" si="126"/>
        <v>0.16319464524692864</v>
      </c>
    </row>
    <row r="78" spans="1:12" x14ac:dyDescent="0.15">
      <c r="A78" s="38">
        <v>42369</v>
      </c>
      <c r="B78" s="39">
        <v>0</v>
      </c>
      <c r="C78" s="39">
        <v>34075.93</v>
      </c>
      <c r="D78" s="39">
        <v>4555</v>
      </c>
      <c r="E78" s="39">
        <v>9207.81</v>
      </c>
      <c r="F78" s="39">
        <v>1549.3</v>
      </c>
      <c r="G78" s="36">
        <f t="shared" si="121"/>
        <v>49388.04</v>
      </c>
      <c r="H78" s="37">
        <f t="shared" si="122"/>
        <v>0</v>
      </c>
      <c r="I78" s="37">
        <f t="shared" si="123"/>
        <v>0.68996319756767022</v>
      </c>
      <c r="J78" s="37">
        <f t="shared" si="124"/>
        <v>9.2228806812337555E-2</v>
      </c>
      <c r="K78" s="37">
        <f t="shared" si="125"/>
        <v>0.18643805261354773</v>
      </c>
      <c r="L78" s="37">
        <f t="shared" si="126"/>
        <v>3.1369943006444474E-2</v>
      </c>
    </row>
    <row r="79" spans="1:12" x14ac:dyDescent="0.15">
      <c r="A79" s="38">
        <v>42338</v>
      </c>
      <c r="B79" s="39">
        <v>0</v>
      </c>
      <c r="C79" s="39">
        <v>9131.7999999999993</v>
      </c>
      <c r="D79" s="39">
        <v>15456.54</v>
      </c>
      <c r="E79" s="39">
        <v>2583.2600000000002</v>
      </c>
      <c r="F79" s="39">
        <v>1208.55</v>
      </c>
      <c r="G79" s="36">
        <f t="shared" si="121"/>
        <v>28380.149999999998</v>
      </c>
      <c r="H79" s="37">
        <f t="shared" si="122"/>
        <v>0</v>
      </c>
      <c r="I79" s="37">
        <f t="shared" si="123"/>
        <v>0.32176715063169153</v>
      </c>
      <c r="J79" s="37">
        <f t="shared" si="124"/>
        <v>0.54462502840894078</v>
      </c>
      <c r="K79" s="37">
        <f t="shared" si="125"/>
        <v>9.1023479438974084E-2</v>
      </c>
      <c r="L79" s="37">
        <f t="shared" si="126"/>
        <v>4.2584341520393656E-2</v>
      </c>
    </row>
    <row r="80" spans="1:12" x14ac:dyDescent="0.15">
      <c r="A80" s="38">
        <v>42308</v>
      </c>
      <c r="B80" s="39">
        <v>0</v>
      </c>
      <c r="C80" s="39">
        <v>53720.49</v>
      </c>
      <c r="D80" s="39">
        <v>5863.26</v>
      </c>
      <c r="E80" s="39">
        <v>2179.87</v>
      </c>
      <c r="F80" s="39">
        <v>1128.68</v>
      </c>
      <c r="G80" s="36">
        <f t="shared" si="121"/>
        <v>62892.3</v>
      </c>
      <c r="H80" s="37">
        <f t="shared" si="122"/>
        <v>0</v>
      </c>
      <c r="I80" s="37">
        <f t="shared" si="123"/>
        <v>0.85416640828845491</v>
      </c>
      <c r="J80" s="37">
        <f t="shared" si="124"/>
        <v>9.3226992811520651E-2</v>
      </c>
      <c r="K80" s="37">
        <f t="shared" si="125"/>
        <v>3.4660363828322382E-2</v>
      </c>
      <c r="L80" s="37">
        <f t="shared" si="126"/>
        <v>1.7946235071701941E-2</v>
      </c>
    </row>
    <row r="81" spans="1:12" x14ac:dyDescent="0.15">
      <c r="A81" s="38">
        <v>42277</v>
      </c>
      <c r="B81" s="39">
        <v>0</v>
      </c>
      <c r="C81" s="39">
        <v>22018.17</v>
      </c>
      <c r="D81" s="39">
        <v>4009.11</v>
      </c>
      <c r="E81" s="39">
        <v>7430</v>
      </c>
      <c r="F81" s="39">
        <v>1128.68</v>
      </c>
      <c r="G81" s="36">
        <f t="shared" si="121"/>
        <v>34585.96</v>
      </c>
      <c r="H81" s="37">
        <f t="shared" si="122"/>
        <v>0</v>
      </c>
      <c r="I81" s="37">
        <f t="shared" si="123"/>
        <v>0.63662162334080064</v>
      </c>
      <c r="J81" s="37">
        <f t="shared" si="124"/>
        <v>0.11591726816315061</v>
      </c>
      <c r="K81" s="37">
        <f t="shared" si="125"/>
        <v>0.2148270569907558</v>
      </c>
      <c r="L81" s="37">
        <f t="shared" si="126"/>
        <v>3.2634051505292902E-2</v>
      </c>
    </row>
    <row r="82" spans="1:12" x14ac:dyDescent="0.15">
      <c r="A82" s="38">
        <v>42247</v>
      </c>
      <c r="B82" s="39">
        <v>0</v>
      </c>
      <c r="C82" s="39">
        <v>12972.43</v>
      </c>
      <c r="D82" s="39">
        <v>7430</v>
      </c>
      <c r="E82" s="39">
        <v>298.70999999999998</v>
      </c>
      <c r="F82" s="39">
        <v>829.97</v>
      </c>
      <c r="G82" s="36">
        <f>SUM(B82:F82)</f>
        <v>21531.11</v>
      </c>
      <c r="H82" s="37">
        <f>B82/G82</f>
        <v>0</v>
      </c>
      <c r="I82" s="37">
        <f>C82/G82</f>
        <v>0.60249703800686538</v>
      </c>
      <c r="J82" s="37">
        <f>D82/G82</f>
        <v>0.34508206961926252</v>
      </c>
      <c r="K82" s="37">
        <f>E82/G82</f>
        <v>1.387341386486809E-2</v>
      </c>
      <c r="L82" s="37">
        <f>F82/G82</f>
        <v>3.8547478509003946E-2</v>
      </c>
    </row>
    <row r="83" spans="1:12" x14ac:dyDescent="0.15">
      <c r="A83" s="38">
        <v>42216</v>
      </c>
      <c r="B83" s="39">
        <v>0</v>
      </c>
      <c r="C83" s="39">
        <v>14741.36</v>
      </c>
      <c r="D83" s="39">
        <v>641.36</v>
      </c>
      <c r="E83" s="39">
        <v>4675</v>
      </c>
      <c r="F83" s="39">
        <v>829.97</v>
      </c>
      <c r="G83" s="36">
        <f>SUM(B83:F83)</f>
        <v>20887.690000000002</v>
      </c>
      <c r="H83" s="37">
        <f>B83/G83</f>
        <v>0</v>
      </c>
      <c r="I83" s="37">
        <f>C83/G83</f>
        <v>0.70574390945097321</v>
      </c>
      <c r="J83" s="37">
        <f>D83/G83</f>
        <v>3.0705166535887882E-2</v>
      </c>
      <c r="K83" s="37">
        <f>E83/G83</f>
        <v>0.22381603710127829</v>
      </c>
      <c r="L83" s="37">
        <f>F83/G83</f>
        <v>3.9734886911860522E-2</v>
      </c>
    </row>
    <row r="84" spans="1:12" x14ac:dyDescent="0.15">
      <c r="A84" s="38">
        <v>42185</v>
      </c>
      <c r="B84" s="39">
        <v>1148.8399999999999</v>
      </c>
      <c r="C84" s="39">
        <v>2180</v>
      </c>
      <c r="D84" s="39">
        <v>4675</v>
      </c>
      <c r="E84" s="39">
        <v>-35</v>
      </c>
      <c r="F84" s="39">
        <v>2706.43</v>
      </c>
      <c r="G84" s="36">
        <f>SUM(B84:F84)</f>
        <v>10675.27</v>
      </c>
      <c r="H84" s="37">
        <f>B84/G84</f>
        <v>0.1076169502036014</v>
      </c>
      <c r="I84" s="37">
        <f>C84/G84</f>
        <v>0.2042102916366518</v>
      </c>
      <c r="J84" s="37">
        <f>D84/G84</f>
        <v>0.43792803367034272</v>
      </c>
      <c r="K84" s="37">
        <f>E84/G84</f>
        <v>-3.2786055996710151E-3</v>
      </c>
      <c r="L84" s="37">
        <f>F84/G84</f>
        <v>0.25352333008907502</v>
      </c>
    </row>
  </sheetData>
  <phoneticPr fontId="9" type="noConversion"/>
  <pageMargins left="0.5" right="0.5" top="0.5" bottom="0.25" header="0.5" footer="0.5"/>
  <pageSetup scale="82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7"/>
  <sheetViews>
    <sheetView workbookViewId="0">
      <selection activeCell="G14" sqref="G14"/>
    </sheetView>
  </sheetViews>
  <sheetFormatPr baseColWidth="10" defaultColWidth="8.83203125" defaultRowHeight="13" x14ac:dyDescent="0.15"/>
  <cols>
    <col min="1" max="1" width="12.5" customWidth="1"/>
    <col min="2" max="13" width="11.1640625" bestFit="1" customWidth="1"/>
    <col min="14" max="14" width="12.6640625" bestFit="1" customWidth="1"/>
  </cols>
  <sheetData>
    <row r="1" spans="1:14" x14ac:dyDescent="0.15">
      <c r="A1" s="90" t="s">
        <v>157</v>
      </c>
    </row>
    <row r="2" spans="1:14" x14ac:dyDescent="0.15">
      <c r="A2" s="98" t="s">
        <v>89</v>
      </c>
      <c r="B2" s="98" t="s">
        <v>90</v>
      </c>
      <c r="C2" s="98" t="s">
        <v>91</v>
      </c>
      <c r="D2" s="98" t="s">
        <v>92</v>
      </c>
      <c r="E2" s="98" t="s">
        <v>93</v>
      </c>
      <c r="F2" s="98" t="s">
        <v>94</v>
      </c>
      <c r="G2" s="98" t="s">
        <v>95</v>
      </c>
      <c r="H2" s="98" t="s">
        <v>96</v>
      </c>
      <c r="I2" s="98" t="s">
        <v>97</v>
      </c>
      <c r="J2" s="98" t="s">
        <v>98</v>
      </c>
      <c r="K2" s="98" t="s">
        <v>99</v>
      </c>
      <c r="L2" s="98" t="s">
        <v>100</v>
      </c>
      <c r="M2" s="98" t="s">
        <v>101</v>
      </c>
      <c r="N2" s="100" t="s">
        <v>103</v>
      </c>
    </row>
    <row r="3" spans="1:14" x14ac:dyDescent="0.15">
      <c r="A3" s="98" t="s">
        <v>102</v>
      </c>
      <c r="B3" s="89">
        <v>6450.95</v>
      </c>
      <c r="C3" s="89">
        <v>6572.07</v>
      </c>
      <c r="D3" s="89">
        <v>23517.67</v>
      </c>
      <c r="E3" s="89">
        <v>11217.17</v>
      </c>
      <c r="F3" s="89">
        <v>12829.82</v>
      </c>
      <c r="G3" s="89">
        <v>7960.43</v>
      </c>
      <c r="H3" s="89">
        <v>11020.61</v>
      </c>
      <c r="I3" s="89">
        <v>7512.45</v>
      </c>
      <c r="J3" s="89">
        <v>13998.77</v>
      </c>
      <c r="K3" s="89">
        <v>4617.68</v>
      </c>
      <c r="L3" s="89">
        <v>8441.1200000000008</v>
      </c>
      <c r="M3" s="89">
        <v>7412.34</v>
      </c>
      <c r="N3" s="91">
        <f t="shared" ref="N3:N8" si="0">SUM(B3:M3)</f>
        <v>121551.07999999999</v>
      </c>
    </row>
    <row r="4" spans="1:14" x14ac:dyDescent="0.15">
      <c r="A4" s="98" t="s">
        <v>104</v>
      </c>
      <c r="B4" s="89">
        <v>7220</v>
      </c>
      <c r="C4" s="89">
        <v>14613.29</v>
      </c>
      <c r="D4" s="89">
        <v>11449.74</v>
      </c>
      <c r="E4" s="89">
        <v>5151.3100000000004</v>
      </c>
      <c r="F4" s="89">
        <v>16499.59</v>
      </c>
      <c r="G4" s="89">
        <v>14541.77</v>
      </c>
      <c r="H4" s="89">
        <v>14366.34</v>
      </c>
      <c r="I4" s="89">
        <v>6874.26</v>
      </c>
      <c r="J4" s="89">
        <v>9810.5400000000009</v>
      </c>
      <c r="K4" s="89">
        <v>6330.45</v>
      </c>
      <c r="L4" s="89">
        <v>7732.6</v>
      </c>
      <c r="M4" s="89">
        <v>1895.78</v>
      </c>
      <c r="N4" s="91">
        <f t="shared" si="0"/>
        <v>116485.67</v>
      </c>
    </row>
    <row r="5" spans="1:14" x14ac:dyDescent="0.15">
      <c r="A5" s="98" t="s">
        <v>105</v>
      </c>
      <c r="B5" s="89">
        <v>8780.6299999999992</v>
      </c>
      <c r="C5" s="89">
        <v>11479.83</v>
      </c>
      <c r="D5" s="89">
        <v>9220.6</v>
      </c>
      <c r="E5" s="89">
        <v>4660.91</v>
      </c>
      <c r="F5" s="89">
        <v>7744.65</v>
      </c>
      <c r="G5" s="89">
        <v>13791.37</v>
      </c>
      <c r="H5" s="89">
        <v>10845.9</v>
      </c>
      <c r="I5" s="89">
        <v>5493.61</v>
      </c>
      <c r="J5" s="89">
        <v>9831.75</v>
      </c>
      <c r="K5" s="89">
        <v>5685.96</v>
      </c>
      <c r="L5" s="89">
        <v>8383.4500000000007</v>
      </c>
      <c r="M5" s="89">
        <v>6308.16</v>
      </c>
      <c r="N5" s="91">
        <f t="shared" si="0"/>
        <v>102226.82</v>
      </c>
    </row>
    <row r="6" spans="1:14" x14ac:dyDescent="0.15">
      <c r="A6" s="98" t="s">
        <v>106</v>
      </c>
      <c r="B6" s="89">
        <v>12738.71</v>
      </c>
      <c r="C6" s="89">
        <v>8723.1200000000008</v>
      </c>
      <c r="D6" s="89">
        <v>16512.759999999998</v>
      </c>
      <c r="E6" s="89">
        <v>14690.89</v>
      </c>
      <c r="F6" s="89">
        <v>8757.81</v>
      </c>
      <c r="G6" s="89">
        <v>4921.37</v>
      </c>
      <c r="H6" s="89">
        <v>6445.31</v>
      </c>
      <c r="I6" s="89">
        <v>6915.26</v>
      </c>
      <c r="J6" s="89">
        <v>50047.71</v>
      </c>
      <c r="K6" s="89">
        <v>5934.66</v>
      </c>
      <c r="L6" s="89">
        <v>5973.29</v>
      </c>
      <c r="M6" s="89">
        <v>13329.25</v>
      </c>
      <c r="N6" s="91">
        <f t="shared" si="0"/>
        <v>154990.13999999998</v>
      </c>
    </row>
    <row r="7" spans="1:14" x14ac:dyDescent="0.15">
      <c r="A7" s="98" t="s">
        <v>107</v>
      </c>
      <c r="B7" s="89">
        <v>12013.42</v>
      </c>
      <c r="C7" s="89">
        <v>10638.18</v>
      </c>
      <c r="D7" s="89">
        <v>43580.160000000003</v>
      </c>
      <c r="E7" s="89">
        <v>31323.29</v>
      </c>
      <c r="F7" s="89">
        <v>19306.54</v>
      </c>
      <c r="G7" s="89">
        <v>54534.64</v>
      </c>
      <c r="H7" s="89">
        <v>10065.99</v>
      </c>
      <c r="I7" s="89">
        <v>5218.8999999999996</v>
      </c>
      <c r="J7" s="89">
        <v>5105.88</v>
      </c>
      <c r="K7" s="89">
        <v>3284.01</v>
      </c>
      <c r="L7" s="89">
        <v>10659.28</v>
      </c>
      <c r="M7" s="89">
        <v>5178.28</v>
      </c>
      <c r="N7" s="91">
        <f t="shared" si="0"/>
        <v>210908.57000000004</v>
      </c>
    </row>
    <row r="8" spans="1:14" x14ac:dyDescent="0.15">
      <c r="A8" s="98" t="s">
        <v>108</v>
      </c>
      <c r="B8" s="89">
        <v>3371.54</v>
      </c>
      <c r="C8" s="89">
        <v>7102.9</v>
      </c>
      <c r="D8" s="89">
        <v>6746.23</v>
      </c>
      <c r="E8" s="89">
        <v>14095.19</v>
      </c>
      <c r="F8" s="89">
        <v>12730.89</v>
      </c>
      <c r="G8" s="89">
        <v>7654.95</v>
      </c>
      <c r="H8" s="89">
        <v>12655.9</v>
      </c>
      <c r="I8" s="89">
        <v>6286.27</v>
      </c>
      <c r="J8" s="89">
        <v>7311.87</v>
      </c>
      <c r="K8" s="89">
        <v>7380.72</v>
      </c>
      <c r="L8" s="89">
        <v>18172.12</v>
      </c>
      <c r="M8" s="89">
        <v>14089.82</v>
      </c>
      <c r="N8" s="91">
        <f t="shared" si="0"/>
        <v>117598.39999999999</v>
      </c>
    </row>
    <row r="9" spans="1:14" x14ac:dyDescent="0.15">
      <c r="A9" s="99" t="s">
        <v>109</v>
      </c>
      <c r="B9" s="95">
        <v>7420.28</v>
      </c>
      <c r="C9" s="95">
        <v>12517.86</v>
      </c>
      <c r="D9" s="95">
        <v>10068.030000000001</v>
      </c>
      <c r="E9" s="95">
        <v>25265.33</v>
      </c>
      <c r="F9" s="95">
        <v>22107.74</v>
      </c>
      <c r="G9" s="95">
        <v>13372.48</v>
      </c>
      <c r="H9" s="96">
        <v>31184.43</v>
      </c>
      <c r="I9" s="96">
        <v>31746.73</v>
      </c>
      <c r="J9" s="95">
        <v>26005.84</v>
      </c>
      <c r="K9" s="95">
        <v>30026.28</v>
      </c>
      <c r="L9" s="95">
        <v>36387.82</v>
      </c>
      <c r="M9" s="95">
        <v>13284.2</v>
      </c>
      <c r="N9" s="91">
        <f t="shared" ref="N9:N14" si="1">SUM(B9:M9)</f>
        <v>259387.02000000002</v>
      </c>
    </row>
    <row r="10" spans="1:14" x14ac:dyDescent="0.15">
      <c r="A10" s="99" t="s">
        <v>126</v>
      </c>
      <c r="B10" s="97">
        <v>17576.060000000001</v>
      </c>
      <c r="C10" s="97">
        <v>12322.39</v>
      </c>
      <c r="D10" s="95">
        <v>16027.15</v>
      </c>
      <c r="E10" s="95">
        <v>14092.69</v>
      </c>
      <c r="F10" s="95">
        <v>22601.69</v>
      </c>
      <c r="G10" s="95">
        <v>36516.879999999997</v>
      </c>
      <c r="H10" s="95">
        <v>13724.34</v>
      </c>
      <c r="I10" s="95">
        <v>16451.080000000002</v>
      </c>
      <c r="J10" s="95">
        <v>21659.9</v>
      </c>
      <c r="K10" s="95">
        <v>13999.88</v>
      </c>
      <c r="L10" s="96">
        <v>16629.48</v>
      </c>
      <c r="M10" s="96">
        <v>38214.28</v>
      </c>
      <c r="N10" s="102">
        <f t="shared" si="1"/>
        <v>239815.81999999998</v>
      </c>
    </row>
    <row r="11" spans="1:14" x14ac:dyDescent="0.15">
      <c r="A11" s="99" t="s">
        <v>132</v>
      </c>
      <c r="B11" s="97">
        <v>51736.07</v>
      </c>
      <c r="C11" s="97">
        <v>21327.05</v>
      </c>
      <c r="D11" s="95">
        <v>24009.98</v>
      </c>
      <c r="E11" s="95">
        <v>21469.5</v>
      </c>
      <c r="F11" s="95">
        <v>12075.12</v>
      </c>
      <c r="G11" s="95">
        <v>21931.77</v>
      </c>
      <c r="H11" s="95">
        <v>28894.46</v>
      </c>
      <c r="I11" s="95">
        <v>34428.83</v>
      </c>
      <c r="J11" s="95">
        <v>34282.26</v>
      </c>
      <c r="K11" s="95">
        <v>21599.63</v>
      </c>
      <c r="L11" s="96">
        <v>14787.98</v>
      </c>
      <c r="M11" s="96">
        <v>29315.48</v>
      </c>
      <c r="N11" s="102">
        <f t="shared" si="1"/>
        <v>315858.12999999995</v>
      </c>
    </row>
    <row r="12" spans="1:14" x14ac:dyDescent="0.15">
      <c r="A12" s="99" t="s">
        <v>143</v>
      </c>
      <c r="B12" s="97">
        <v>40111.07</v>
      </c>
      <c r="C12" s="97">
        <v>58662.21</v>
      </c>
      <c r="D12" s="95">
        <v>43235.839999999997</v>
      </c>
      <c r="E12" s="95">
        <v>36778.93</v>
      </c>
      <c r="F12" s="95">
        <v>41529.26</v>
      </c>
      <c r="G12" s="95">
        <v>18608.71</v>
      </c>
      <c r="H12" s="95">
        <v>14227.85</v>
      </c>
      <c r="I12" s="95">
        <v>30898.36</v>
      </c>
      <c r="J12" s="95">
        <v>25125.67</v>
      </c>
      <c r="K12" s="96">
        <v>37596.75</v>
      </c>
      <c r="L12" s="96">
        <v>24176.57</v>
      </c>
      <c r="M12" s="96">
        <v>12257.22</v>
      </c>
      <c r="N12" s="102">
        <f t="shared" si="1"/>
        <v>383208.43999999994</v>
      </c>
    </row>
    <row r="13" spans="1:14" x14ac:dyDescent="0.15">
      <c r="A13" s="99" t="s">
        <v>154</v>
      </c>
      <c r="B13" s="97">
        <v>12657.35</v>
      </c>
      <c r="C13" s="97">
        <v>14525</v>
      </c>
      <c r="D13" s="95">
        <v>11511.42</v>
      </c>
      <c r="E13" s="95">
        <v>13945.32</v>
      </c>
      <c r="F13" s="95">
        <v>18555.7</v>
      </c>
      <c r="G13" s="95">
        <v>20144.189999999999</v>
      </c>
      <c r="H13" s="95">
        <v>33705.9</v>
      </c>
      <c r="I13" s="129">
        <v>13725.37</v>
      </c>
      <c r="J13" s="95">
        <v>31066.57</v>
      </c>
      <c r="K13" s="129">
        <v>17434.84</v>
      </c>
      <c r="L13" s="96">
        <v>30557.41</v>
      </c>
      <c r="M13" s="96">
        <v>34591.449999999997</v>
      </c>
      <c r="N13" s="102">
        <f t="shared" si="1"/>
        <v>252420.52000000002</v>
      </c>
    </row>
    <row r="14" spans="1:14" x14ac:dyDescent="0.15">
      <c r="A14" s="99" t="s">
        <v>159</v>
      </c>
      <c r="B14" s="97">
        <v>26241.39</v>
      </c>
      <c r="C14" s="97">
        <v>13874.47</v>
      </c>
      <c r="D14" s="95">
        <v>30204.49</v>
      </c>
      <c r="E14" s="95">
        <v>19515.27</v>
      </c>
      <c r="F14" s="95">
        <v>23020.46</v>
      </c>
      <c r="G14" s="95">
        <v>22385.18</v>
      </c>
      <c r="H14" s="95"/>
      <c r="I14" s="129"/>
      <c r="J14" s="95"/>
      <c r="K14" s="129"/>
      <c r="L14" s="96"/>
      <c r="M14" s="96"/>
      <c r="N14" s="102">
        <f t="shared" si="1"/>
        <v>135241.26</v>
      </c>
    </row>
    <row r="15" spans="1:14" x14ac:dyDescent="0.15">
      <c r="A15" s="99" t="s">
        <v>151</v>
      </c>
      <c r="B15" s="91">
        <f>SUM(B3:B14)</f>
        <v>206317.47000000003</v>
      </c>
      <c r="C15" s="91">
        <f>SUM(C3:C14)</f>
        <v>192358.37</v>
      </c>
      <c r="D15" s="91">
        <f t="shared" ref="D15:M15" si="2">SUM(D3:D14)</f>
        <v>246084.07</v>
      </c>
      <c r="E15" s="91">
        <f t="shared" si="2"/>
        <v>212205.80000000002</v>
      </c>
      <c r="F15" s="91">
        <f t="shared" si="2"/>
        <v>217759.27000000002</v>
      </c>
      <c r="G15" s="91">
        <f t="shared" si="2"/>
        <v>236363.73999999996</v>
      </c>
      <c r="H15" s="91">
        <f t="shared" si="2"/>
        <v>187137.03</v>
      </c>
      <c r="I15" s="91">
        <f t="shared" si="2"/>
        <v>165551.12</v>
      </c>
      <c r="J15" s="91">
        <f t="shared" si="2"/>
        <v>234246.76</v>
      </c>
      <c r="K15" s="91">
        <f t="shared" si="2"/>
        <v>153890.86000000002</v>
      </c>
      <c r="L15" s="91">
        <f t="shared" si="2"/>
        <v>181901.12</v>
      </c>
      <c r="M15" s="91">
        <f t="shared" si="2"/>
        <v>175876.26</v>
      </c>
      <c r="N15" s="102"/>
    </row>
    <row r="17" spans="4:4" x14ac:dyDescent="0.15">
      <c r="D17" s="126"/>
    </row>
  </sheetData>
  <pageMargins left="0.25" right="0.25" top="0.5" bottom="0.25" header="0.3" footer="0.3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FYE TAX P&amp;L</vt:lpstr>
      <vt:lpstr>Spreads</vt:lpstr>
      <vt:lpstr>Accounts Receivable</vt:lpstr>
      <vt:lpstr>Collection revenue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 Claiborne</dc:creator>
  <cp:lastModifiedBy>Microsoft Office User</cp:lastModifiedBy>
  <cp:revision>1</cp:revision>
  <cp:lastPrinted>2022-04-12T14:48:07Z</cp:lastPrinted>
  <dcterms:created xsi:type="dcterms:W3CDTF">2008-06-08T13:08:24Z</dcterms:created>
  <dcterms:modified xsi:type="dcterms:W3CDTF">2022-04-18T20:52:46Z</dcterms:modified>
</cp:coreProperties>
</file>